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999D" lockStructure="1"/>
  <bookViews>
    <workbookView windowWidth="23895" windowHeight="10350"/>
  </bookViews>
  <sheets>
    <sheet name="2018年统计表 " sheetId="3" r:id="rId1"/>
  </sheets>
  <calcPr calcId="144525"/>
</workbook>
</file>

<file path=xl/sharedStrings.xml><?xml version="1.0" encoding="utf-8"?>
<sst xmlns="http://schemas.openxmlformats.org/spreadsheetml/2006/main" count="68">
  <si>
    <r>
      <rPr>
        <b/>
        <sz val="24"/>
        <color theme="1"/>
        <rFont val="Times New Roman"/>
        <charset val="134"/>
      </rPr>
      <t xml:space="preserve">                                                       2018</t>
    </r>
    <r>
      <rPr>
        <b/>
        <sz val="24"/>
        <color theme="1"/>
        <rFont val="黑体"/>
        <charset val="134"/>
      </rPr>
      <t>年科研数据统计表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黑体"/>
        <charset val="134"/>
      </rPr>
      <t>注：</t>
    </r>
    <r>
      <rPr>
        <sz val="12"/>
        <color theme="1"/>
        <rFont val="Times New Roman"/>
        <charset val="134"/>
      </rPr>
      <t>1.</t>
    </r>
    <r>
      <rPr>
        <sz val="12"/>
        <color theme="1"/>
        <rFont val="黑体"/>
        <charset val="134"/>
      </rPr>
      <t>只填</t>
    </r>
    <r>
      <rPr>
        <sz val="12"/>
        <color theme="1"/>
        <rFont val="Times New Roman"/>
        <charset val="134"/>
      </rPr>
      <t>2018</t>
    </r>
    <r>
      <rPr>
        <sz val="12"/>
        <color theme="1"/>
        <rFont val="黑体"/>
        <charset val="134"/>
      </rPr>
      <t xml:space="preserve">年度数据。
</t>
    </r>
    <r>
      <rPr>
        <sz val="12"/>
        <color theme="1"/>
        <rFont val="Times New Roman"/>
        <charset val="134"/>
      </rPr>
      <t xml:space="preserve">       2.</t>
    </r>
    <r>
      <rPr>
        <sz val="12"/>
        <color theme="1"/>
        <rFont val="黑体"/>
        <charset val="134"/>
      </rPr>
      <t>请务必对照《北京电子科技学院专业技术人员年度考核实施细则》（院发〔</t>
    </r>
    <r>
      <rPr>
        <sz val="12"/>
        <color theme="1"/>
        <rFont val="Times New Roman"/>
        <charset val="134"/>
      </rPr>
      <t>2018</t>
    </r>
    <r>
      <rPr>
        <sz val="12"/>
        <color theme="1"/>
        <rFont val="黑体"/>
        <charset val="134"/>
      </rPr>
      <t>〕</t>
    </r>
    <r>
      <rPr>
        <sz val="12"/>
        <color theme="1"/>
        <rFont val="Times New Roman"/>
        <charset val="134"/>
      </rPr>
      <t>12</t>
    </r>
    <r>
      <rPr>
        <sz val="12"/>
        <color theme="1"/>
        <rFont val="黑体"/>
        <charset val="134"/>
      </rPr>
      <t>号）附录中</t>
    </r>
    <r>
      <rPr>
        <sz val="12"/>
        <color theme="1"/>
        <rFont val="Times New Roman"/>
        <charset val="134"/>
      </rPr>
      <t>“</t>
    </r>
    <r>
      <rPr>
        <sz val="12"/>
        <color theme="1"/>
        <rFont val="黑体"/>
        <charset val="134"/>
      </rPr>
      <t>考核要素分值对照表</t>
    </r>
    <r>
      <rPr>
        <sz val="12"/>
        <color theme="1"/>
        <rFont val="Times New Roman"/>
        <charset val="134"/>
      </rPr>
      <t>”</t>
    </r>
    <r>
      <rPr>
        <sz val="12"/>
        <color theme="1"/>
        <rFont val="黑体"/>
        <charset val="134"/>
      </rPr>
      <t>的科研部分（</t>
    </r>
    <r>
      <rPr>
        <sz val="12"/>
        <color theme="1"/>
        <rFont val="Times New Roman"/>
        <charset val="134"/>
      </rPr>
      <t>6.1~6.8</t>
    </r>
    <r>
      <rPr>
        <sz val="12"/>
        <color theme="1"/>
        <rFont val="黑体"/>
        <charset val="134"/>
      </rPr>
      <t>）和《北京电子科技学院理工类期刊和会议目录和赋分办法》（院科发〔2017〕</t>
    </r>
    <r>
      <rPr>
        <sz val="12"/>
        <color theme="1"/>
        <rFont val="Times New Roman"/>
        <charset val="134"/>
      </rPr>
      <t>40</t>
    </r>
    <r>
      <rPr>
        <sz val="12"/>
        <color theme="1"/>
        <rFont val="黑体"/>
        <charset val="134"/>
      </rPr>
      <t>号）中的有关条目要求填写。</t>
    </r>
    <r>
      <rPr>
        <sz val="12"/>
        <color theme="1"/>
        <rFont val="Times New Roman"/>
        <charset val="134"/>
      </rPr>
      <t xml:space="preserve">
       3.</t>
    </r>
    <r>
      <rPr>
        <sz val="12"/>
        <color theme="1"/>
        <rFont val="黑体"/>
        <charset val="134"/>
      </rPr>
      <t xml:space="preserve"> 仅第一张表（理工类论文）中的级别（A、B、C...）是《北京电子科技学院理工类期刊和会议目录和赋分办法》（院科发〔2017〕40号）中的论文级别。其他表中的级别（A、B、C....)是“考核要素分值对照表”的科研部分（6.1~6.8）中相应的级别。
</t>
    </r>
    <r>
      <rPr>
        <sz val="12"/>
        <color theme="1"/>
        <rFont val="Times New Roman"/>
        <charset val="134"/>
      </rPr>
      <t xml:space="preserve">       4.</t>
    </r>
    <r>
      <rPr>
        <sz val="12"/>
        <color theme="1"/>
        <rFont val="黑体"/>
        <charset val="134"/>
      </rPr>
      <t xml:space="preserve">请严谨、据实填写，如有弄虚作假，一经查实严肃处理。
</t>
    </r>
    <r>
      <rPr>
        <sz val="12"/>
        <color theme="1"/>
        <rFont val="Times New Roman"/>
        <charset val="134"/>
      </rPr>
      <t xml:space="preserve">       </t>
    </r>
  </si>
  <si>
    <r>
      <rPr>
        <b/>
        <sz val="14"/>
        <color theme="1"/>
        <rFont val="宋体"/>
        <charset val="134"/>
      </rPr>
      <t xml:space="preserve">一、公开发表的论文
</t>
    </r>
    <r>
      <rPr>
        <sz val="12"/>
        <color theme="1"/>
        <rFont val="黑体"/>
        <charset val="134"/>
      </rPr>
      <t>（理工类参照</t>
    </r>
    <r>
      <rPr>
        <sz val="12"/>
        <color theme="1"/>
        <rFont val="Times New Roman"/>
        <charset val="134"/>
      </rPr>
      <t>“</t>
    </r>
    <r>
      <rPr>
        <sz val="12"/>
        <color theme="1"/>
        <rFont val="黑体"/>
        <charset val="134"/>
      </rPr>
      <t>北京电子科技学院理工类期刊和会议目录</t>
    </r>
    <r>
      <rPr>
        <sz val="12"/>
        <color theme="1"/>
        <rFont val="Times New Roman"/>
        <charset val="134"/>
      </rPr>
      <t>";</t>
    </r>
    <r>
      <rPr>
        <sz val="12"/>
        <color theme="1"/>
        <rFont val="黑体"/>
        <charset val="134"/>
      </rPr>
      <t>人文类参照</t>
    </r>
    <r>
      <rPr>
        <sz val="12"/>
        <color theme="1"/>
        <rFont val="Times New Roman"/>
        <charset val="134"/>
      </rPr>
      <t>“</t>
    </r>
    <r>
      <rPr>
        <sz val="12"/>
        <color theme="1"/>
        <rFont val="黑体"/>
        <charset val="134"/>
      </rPr>
      <t>专技人员年度考核实施细则</t>
    </r>
    <r>
      <rPr>
        <sz val="12"/>
        <color theme="1"/>
        <rFont val="Times New Roman"/>
        <charset val="134"/>
      </rPr>
      <t>”</t>
    </r>
    <r>
      <rPr>
        <sz val="12"/>
        <color theme="1"/>
        <rFont val="黑体"/>
        <charset val="134"/>
      </rPr>
      <t>中的目录）</t>
    </r>
  </si>
  <si>
    <r>
      <rPr>
        <b/>
        <sz val="12"/>
        <color theme="1"/>
        <rFont val="宋体"/>
        <charset val="134"/>
      </rPr>
      <t>（</t>
    </r>
    <r>
      <rPr>
        <b/>
        <sz val="12"/>
        <color theme="1"/>
        <rFont val="Times New Roman"/>
        <charset val="134"/>
      </rPr>
      <t>1</t>
    </r>
    <r>
      <rPr>
        <b/>
        <sz val="12"/>
        <color theme="1"/>
        <rFont val="宋体"/>
        <charset val="134"/>
      </rPr>
      <t>）理工类</t>
    </r>
  </si>
  <si>
    <r>
      <rPr>
        <b/>
        <sz val="11"/>
        <color theme="1"/>
        <rFont val="宋体"/>
        <charset val="134"/>
      </rPr>
      <t>序号</t>
    </r>
  </si>
  <si>
    <r>
      <rPr>
        <b/>
        <sz val="11"/>
        <color theme="1"/>
        <rFont val="宋体"/>
        <charset val="134"/>
      </rPr>
      <t>论文名称</t>
    </r>
  </si>
  <si>
    <r>
      <rPr>
        <b/>
        <sz val="11"/>
        <color theme="1"/>
        <rFont val="宋体"/>
        <charset val="134"/>
      </rPr>
      <t>第一作者</t>
    </r>
  </si>
  <si>
    <r>
      <rPr>
        <b/>
        <sz val="11"/>
        <color theme="1"/>
        <rFont val="宋体"/>
        <charset val="134"/>
      </rPr>
      <t>刊物</t>
    </r>
    <r>
      <rPr>
        <b/>
        <sz val="11"/>
        <color theme="1"/>
        <rFont val="Times New Roman"/>
        <charset val="134"/>
      </rPr>
      <t>/</t>
    </r>
    <r>
      <rPr>
        <b/>
        <sz val="11"/>
        <color theme="1"/>
        <rFont val="宋体"/>
        <charset val="134"/>
      </rPr>
      <t>会议</t>
    </r>
  </si>
  <si>
    <r>
      <rPr>
        <b/>
        <sz val="11"/>
        <color theme="1"/>
        <rFont val="宋体"/>
        <charset val="134"/>
      </rPr>
      <t>级别</t>
    </r>
  </si>
  <si>
    <r>
      <rPr>
        <b/>
        <sz val="11"/>
        <color theme="1"/>
        <rFont val="宋体"/>
        <charset val="134"/>
      </rPr>
      <t>分值</t>
    </r>
  </si>
  <si>
    <t>个人
排名</t>
  </si>
  <si>
    <r>
      <rPr>
        <b/>
        <sz val="11"/>
        <color theme="1"/>
        <rFont val="宋体"/>
        <charset val="134"/>
      </rPr>
      <t>排名分值比例</t>
    </r>
  </si>
  <si>
    <r>
      <rPr>
        <b/>
        <sz val="11"/>
        <color theme="1"/>
        <rFont val="宋体"/>
        <charset val="134"/>
      </rPr>
      <t xml:space="preserve">是否长文
</t>
    </r>
    <r>
      <rPr>
        <b/>
        <sz val="8"/>
        <color theme="1"/>
        <rFont val="Times New Roman"/>
        <charset val="134"/>
      </rPr>
      <t xml:space="preserve"> </t>
    </r>
    <r>
      <rPr>
        <b/>
        <sz val="10"/>
        <color theme="1"/>
        <rFont val="宋体"/>
        <charset val="134"/>
      </rPr>
      <t>（非长文须降级）</t>
    </r>
  </si>
  <si>
    <r>
      <rPr>
        <b/>
        <sz val="11"/>
        <color theme="1"/>
        <rFont val="宋体"/>
        <charset val="134"/>
      </rPr>
      <t>得分</t>
    </r>
  </si>
  <si>
    <r>
      <rPr>
        <sz val="11"/>
        <color theme="1"/>
        <rFont val="Times New Roman"/>
        <charset val="134"/>
      </rPr>
      <t xml:space="preserve"> </t>
    </r>
    <r>
      <rPr>
        <b/>
        <sz val="11"/>
        <color theme="1"/>
        <rFont val="宋体"/>
        <charset val="134"/>
      </rPr>
      <t>小</t>
    </r>
    <r>
      <rPr>
        <b/>
        <sz val="11"/>
        <color theme="1"/>
        <rFont val="Times New Roman"/>
        <charset val="134"/>
      </rPr>
      <t xml:space="preserve"> </t>
    </r>
    <r>
      <rPr>
        <b/>
        <sz val="11"/>
        <color theme="1"/>
        <rFont val="宋体"/>
        <charset val="134"/>
      </rPr>
      <t>计</t>
    </r>
  </si>
  <si>
    <r>
      <rPr>
        <b/>
        <sz val="12"/>
        <color theme="1"/>
        <rFont val="宋体"/>
        <charset val="134"/>
      </rPr>
      <t>（</t>
    </r>
    <r>
      <rPr>
        <b/>
        <sz val="12"/>
        <color theme="1"/>
        <rFont val="Times New Roman"/>
        <charset val="134"/>
      </rPr>
      <t>2</t>
    </r>
    <r>
      <rPr>
        <b/>
        <sz val="12"/>
        <color theme="1"/>
        <rFont val="宋体"/>
        <charset val="134"/>
      </rPr>
      <t>）人文类</t>
    </r>
  </si>
  <si>
    <r>
      <rPr>
        <b/>
        <sz val="11"/>
        <color theme="1"/>
        <rFont val="宋体"/>
        <charset val="134"/>
      </rPr>
      <t>刊物</t>
    </r>
  </si>
  <si>
    <r>
      <rPr>
        <b/>
        <sz val="11"/>
        <color theme="1"/>
        <rFont val="宋体"/>
        <charset val="134"/>
      </rPr>
      <t>小</t>
    </r>
    <r>
      <rPr>
        <b/>
        <sz val="11"/>
        <color theme="1"/>
        <rFont val="Times New Roman"/>
        <charset val="134"/>
      </rPr>
      <t xml:space="preserve"> </t>
    </r>
    <r>
      <rPr>
        <b/>
        <sz val="11"/>
        <color theme="1"/>
        <rFont val="宋体"/>
        <charset val="134"/>
      </rPr>
      <t>计</t>
    </r>
  </si>
  <si>
    <r>
      <rPr>
        <b/>
        <sz val="12"/>
        <color theme="1"/>
        <rFont val="宋体"/>
        <charset val="134"/>
      </rPr>
      <t>（</t>
    </r>
    <r>
      <rPr>
        <b/>
        <sz val="12"/>
        <color theme="1"/>
        <rFont val="Times New Roman"/>
        <charset val="134"/>
      </rPr>
      <t>3</t>
    </r>
    <r>
      <rPr>
        <b/>
        <sz val="12"/>
        <color theme="1"/>
        <rFont val="宋体"/>
        <charset val="134"/>
      </rPr>
      <t>）论文转载、转摘</t>
    </r>
  </si>
  <si>
    <r>
      <rPr>
        <b/>
        <sz val="14"/>
        <color theme="1"/>
        <rFont val="宋体"/>
        <charset val="134"/>
      </rPr>
      <t>二、公开出版的著作</t>
    </r>
  </si>
  <si>
    <t>著作名称</t>
  </si>
  <si>
    <t>ISBN号</t>
  </si>
  <si>
    <t>出版社</t>
  </si>
  <si>
    <t>级别</t>
  </si>
  <si>
    <t>分值</t>
  </si>
  <si>
    <t>个人排名</t>
  </si>
  <si>
    <t>小 计</t>
  </si>
  <si>
    <r>
      <rPr>
        <b/>
        <sz val="14"/>
        <color theme="1"/>
        <rFont val="宋体"/>
        <charset val="134"/>
      </rPr>
      <t>三、科研项目</t>
    </r>
  </si>
  <si>
    <r>
      <rPr>
        <b/>
        <sz val="12"/>
        <color theme="1"/>
        <rFont val="宋体"/>
        <charset val="134"/>
      </rPr>
      <t>（</t>
    </r>
    <r>
      <rPr>
        <b/>
        <sz val="12"/>
        <color theme="1"/>
        <rFont val="Times New Roman"/>
        <charset val="134"/>
      </rPr>
      <t>1</t>
    </r>
    <r>
      <rPr>
        <b/>
        <sz val="12"/>
        <color theme="1"/>
        <rFont val="宋体"/>
        <charset val="134"/>
      </rPr>
      <t>）项目申报（仅填写作为主持人申报的项目）</t>
    </r>
  </si>
  <si>
    <r>
      <rPr>
        <b/>
        <sz val="11"/>
        <color theme="1"/>
        <rFont val="宋体"/>
        <charset val="134"/>
      </rPr>
      <t>省部级项目申报且通过形式化审查</t>
    </r>
  </si>
  <si>
    <r>
      <rPr>
        <b/>
        <sz val="11"/>
        <color theme="1"/>
        <rFont val="宋体"/>
        <charset val="134"/>
      </rPr>
      <t>项目名称</t>
    </r>
  </si>
  <si>
    <r>
      <rPr>
        <b/>
        <sz val="11"/>
        <color theme="1"/>
        <rFont val="宋体"/>
        <charset val="134"/>
      </rPr>
      <t>项目类别</t>
    </r>
  </si>
  <si>
    <r>
      <rPr>
        <b/>
        <sz val="12"/>
        <color theme="1"/>
        <rFont val="宋体"/>
        <charset val="134"/>
      </rPr>
      <t>（</t>
    </r>
    <r>
      <rPr>
        <b/>
        <sz val="12"/>
        <color theme="1"/>
        <rFont val="Times New Roman"/>
        <charset val="134"/>
      </rPr>
      <t>2</t>
    </r>
    <r>
      <rPr>
        <b/>
        <sz val="12"/>
        <color theme="1"/>
        <rFont val="宋体"/>
        <charset val="134"/>
      </rPr>
      <t>）项目立项</t>
    </r>
  </si>
  <si>
    <t>序号</t>
  </si>
  <si>
    <r>
      <rPr>
        <b/>
        <sz val="11"/>
        <color theme="1"/>
        <rFont val="宋体"/>
        <charset val="134"/>
      </rPr>
      <t>主持人</t>
    </r>
  </si>
  <si>
    <t>是否信息化建设项目</t>
  </si>
  <si>
    <t>权重</t>
  </si>
  <si>
    <r>
      <rPr>
        <b/>
        <sz val="12"/>
        <color theme="1"/>
        <rFont val="宋体"/>
        <charset val="134"/>
      </rPr>
      <t>（</t>
    </r>
    <r>
      <rPr>
        <b/>
        <sz val="12"/>
        <color theme="1"/>
        <rFont val="Times New Roman"/>
        <charset val="134"/>
      </rPr>
      <t>3</t>
    </r>
    <r>
      <rPr>
        <b/>
        <sz val="12"/>
        <color theme="1"/>
        <rFont val="宋体"/>
        <charset val="134"/>
      </rPr>
      <t>）项目过程</t>
    </r>
  </si>
  <si>
    <t>项目名称</t>
  </si>
  <si>
    <t>本年度过程分</t>
  </si>
  <si>
    <r>
      <rPr>
        <b/>
        <sz val="11"/>
        <color theme="1"/>
        <rFont val="宋体"/>
        <charset val="134"/>
      </rPr>
      <t>小</t>
    </r>
    <r>
      <rPr>
        <b/>
        <sz val="11"/>
        <color theme="1"/>
        <rFont val="Times New Roman"/>
        <charset val="134"/>
      </rPr>
      <t xml:space="preserve">  </t>
    </r>
    <r>
      <rPr>
        <b/>
        <sz val="11"/>
        <color theme="1"/>
        <rFont val="宋体"/>
        <charset val="134"/>
      </rPr>
      <t>计</t>
    </r>
  </si>
  <si>
    <r>
      <rPr>
        <b/>
        <sz val="12"/>
        <color theme="1"/>
        <rFont val="宋体"/>
        <charset val="134"/>
      </rPr>
      <t>（</t>
    </r>
    <r>
      <rPr>
        <b/>
        <sz val="12"/>
        <color theme="1"/>
        <rFont val="Times New Roman"/>
        <charset val="134"/>
      </rPr>
      <t>4</t>
    </r>
    <r>
      <rPr>
        <b/>
        <sz val="12"/>
        <color theme="1"/>
        <rFont val="宋体"/>
        <charset val="134"/>
      </rPr>
      <t>）项目结题验收</t>
    </r>
  </si>
  <si>
    <r>
      <rPr>
        <b/>
        <sz val="11"/>
        <color theme="1"/>
        <rFont val="宋体"/>
        <charset val="134"/>
      </rPr>
      <t>是否密码项目</t>
    </r>
  </si>
  <si>
    <r>
      <rPr>
        <b/>
        <sz val="11"/>
        <color theme="1"/>
        <rFont val="宋体"/>
        <charset val="134"/>
      </rPr>
      <t>密码项目加权</t>
    </r>
  </si>
  <si>
    <t>（5）项目经费</t>
  </si>
  <si>
    <t>本年度经费分</t>
  </si>
  <si>
    <r>
      <rPr>
        <b/>
        <sz val="14"/>
        <color theme="1"/>
        <rFont val="宋体"/>
        <charset val="134"/>
      </rPr>
      <t xml:space="preserve">四、授权专利
</t>
    </r>
    <r>
      <rPr>
        <sz val="12"/>
        <color theme="1"/>
        <rFont val="宋体"/>
        <charset val="134"/>
      </rPr>
      <t>（必须得到国家知识产权局正式授权）</t>
    </r>
  </si>
  <si>
    <r>
      <rPr>
        <b/>
        <sz val="12"/>
        <color theme="1"/>
        <rFont val="宋体"/>
        <charset val="134"/>
      </rPr>
      <t>（</t>
    </r>
    <r>
      <rPr>
        <b/>
        <sz val="12"/>
        <color theme="1"/>
        <rFont val="Times New Roman"/>
        <charset val="134"/>
      </rPr>
      <t>1</t>
    </r>
    <r>
      <rPr>
        <b/>
        <sz val="12"/>
        <color theme="1"/>
        <rFont val="宋体"/>
        <charset val="134"/>
      </rPr>
      <t>）专利（须得到国家知识产权局正式最终授权；处于初审、复审、公示过程中的不填报。）</t>
    </r>
  </si>
  <si>
    <r>
      <rPr>
        <b/>
        <sz val="11"/>
        <color theme="1"/>
        <rFont val="宋体"/>
        <charset val="134"/>
      </rPr>
      <t>专利名称</t>
    </r>
  </si>
  <si>
    <r>
      <rPr>
        <b/>
        <sz val="11"/>
        <color theme="1"/>
        <rFont val="宋体"/>
        <charset val="134"/>
      </rPr>
      <t>第一发明人</t>
    </r>
  </si>
  <si>
    <r>
      <rPr>
        <b/>
        <sz val="11"/>
        <color theme="1"/>
        <rFont val="宋体"/>
        <charset val="134"/>
      </rPr>
      <t>专利号</t>
    </r>
  </si>
  <si>
    <r>
      <rPr>
        <b/>
        <sz val="11"/>
        <color theme="1"/>
        <rFont val="宋体"/>
        <charset val="134"/>
      </rPr>
      <t>类别</t>
    </r>
  </si>
  <si>
    <r>
      <rPr>
        <b/>
        <sz val="12"/>
        <color theme="1"/>
        <rFont val="宋体"/>
        <charset val="134"/>
      </rPr>
      <t>（</t>
    </r>
    <r>
      <rPr>
        <b/>
        <sz val="12"/>
        <color theme="1"/>
        <rFont val="Times New Roman"/>
        <charset val="134"/>
      </rPr>
      <t>2</t>
    </r>
    <r>
      <rPr>
        <b/>
        <sz val="12"/>
        <color theme="1"/>
        <rFont val="宋体"/>
        <charset val="134"/>
      </rPr>
      <t>）软件著作权登记</t>
    </r>
  </si>
  <si>
    <r>
      <rPr>
        <b/>
        <sz val="11"/>
        <color theme="1"/>
        <rFont val="宋体"/>
        <charset val="134"/>
      </rPr>
      <t>著作权名称</t>
    </r>
  </si>
  <si>
    <r>
      <rPr>
        <b/>
        <sz val="11"/>
        <color theme="1"/>
        <rFont val="宋体"/>
        <charset val="134"/>
      </rPr>
      <t>著作权号</t>
    </r>
  </si>
  <si>
    <r>
      <rPr>
        <b/>
        <sz val="14"/>
        <color theme="1"/>
        <rFont val="宋体"/>
        <charset val="134"/>
      </rPr>
      <t xml:space="preserve">五、科研获奖
</t>
    </r>
    <r>
      <rPr>
        <sz val="12"/>
        <color theme="1"/>
        <rFont val="黑体"/>
        <charset val="134"/>
      </rPr>
      <t>（教学、人事类奖项不统计；国家最高科学技术奖、国家自然科学奖、国家技术发明奖、国家科学技术进步奖，奖等选"无"）</t>
    </r>
  </si>
  <si>
    <r>
      <rPr>
        <b/>
        <sz val="11"/>
        <color theme="1"/>
        <rFont val="宋体"/>
        <charset val="134"/>
      </rPr>
      <t>获奖成果或项目名称</t>
    </r>
  </si>
  <si>
    <r>
      <rPr>
        <b/>
        <sz val="11"/>
        <color theme="1"/>
        <rFont val="宋体"/>
        <charset val="134"/>
      </rPr>
      <t>第一完成人</t>
    </r>
  </si>
  <si>
    <r>
      <rPr>
        <b/>
        <sz val="11"/>
        <color theme="1"/>
        <rFont val="宋体"/>
        <charset val="134"/>
      </rPr>
      <t>奖项</t>
    </r>
  </si>
  <si>
    <r>
      <rPr>
        <b/>
        <sz val="11"/>
        <color theme="1"/>
        <rFont val="宋体"/>
        <charset val="134"/>
      </rPr>
      <t>奖等</t>
    </r>
  </si>
  <si>
    <t>六、密码方案审查或密码工程验收工作</t>
  </si>
  <si>
    <t>项数</t>
  </si>
  <si>
    <t>分数</t>
  </si>
  <si>
    <t>七、当年是否为《北京电子科技学院学报》编辑</t>
  </si>
  <si>
    <t>八、密码装备定型鉴定</t>
  </si>
  <si>
    <t>九、科研产品生产、销售和成果转移转化</t>
  </si>
  <si>
    <t>生产、销售和转移转化工作内容</t>
  </si>
  <si>
    <r>
      <rPr>
        <b/>
        <sz val="11"/>
        <color theme="1"/>
        <rFont val="宋体"/>
        <charset val="134"/>
      </rPr>
      <t>数量或金额</t>
    </r>
  </si>
  <si>
    <t>各项得分合计</t>
  </si>
</sst>
</file>

<file path=xl/styles.xml><?xml version="1.0" encoding="utf-8"?>
<styleSheet xmlns="http://schemas.openxmlformats.org/spreadsheetml/2006/main">
  <numFmts count="6">
    <numFmt numFmtId="176" formatCode="0_);[Red]\(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0_);\(0\)"/>
  </numFmts>
  <fonts count="40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rgb="FFFF0000"/>
      <name val="Times New Roman"/>
      <charset val="134"/>
    </font>
    <font>
      <b/>
      <sz val="24"/>
      <color theme="1"/>
      <name val="Times New Roman"/>
      <charset val="134"/>
    </font>
    <font>
      <b/>
      <sz val="14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1"/>
      <color theme="1"/>
      <name val="Times New Roman"/>
      <charset val="134"/>
    </font>
    <font>
      <b/>
      <sz val="11"/>
      <color theme="1"/>
      <name val="宋体"/>
      <charset val="134"/>
    </font>
    <font>
      <b/>
      <sz val="12"/>
      <color theme="1"/>
      <name val="宋体"/>
      <charset val="134"/>
    </font>
    <font>
      <b/>
      <sz val="16"/>
      <color theme="1"/>
      <name val="Times New Roman"/>
      <charset val="134"/>
    </font>
    <font>
      <b/>
      <sz val="14"/>
      <color theme="1"/>
      <name val="宋体"/>
      <charset val="134"/>
    </font>
    <font>
      <sz val="11"/>
      <color theme="1"/>
      <name val="宋体"/>
      <charset val="134"/>
    </font>
    <font>
      <sz val="18"/>
      <color rgb="FFFF0000"/>
      <name val="黑体"/>
      <charset val="134"/>
    </font>
    <font>
      <sz val="20"/>
      <color rgb="FFFF0000"/>
      <name val="Times New Roman"/>
      <charset val="134"/>
    </font>
    <font>
      <sz val="11"/>
      <color theme="1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24"/>
      <color theme="1"/>
      <name val="黑体"/>
      <charset val="134"/>
    </font>
    <font>
      <sz val="12"/>
      <color theme="1"/>
      <name val="Times New Roman"/>
      <charset val="134"/>
    </font>
    <font>
      <sz val="12"/>
      <color theme="1"/>
      <name val="黑体"/>
      <charset val="134"/>
    </font>
    <font>
      <b/>
      <sz val="8"/>
      <color theme="1"/>
      <name val="Times New Roman"/>
      <charset val="134"/>
    </font>
    <font>
      <b/>
      <sz val="10"/>
      <color theme="1"/>
      <name val="宋体"/>
      <charset val="134"/>
    </font>
    <font>
      <sz val="12"/>
      <color theme="1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7F9A1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30" fillId="29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0" borderId="10" applyNumberFormat="0" applyAlignment="0" applyProtection="0">
      <alignment vertical="center"/>
    </xf>
    <xf numFmtId="0" fontId="33" fillId="20" borderId="14" applyNumberFormat="0" applyAlignment="0" applyProtection="0">
      <alignment vertical="center"/>
    </xf>
    <xf numFmtId="0" fontId="16" fillId="13" borderId="8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0" fontId="1" fillId="0" borderId="0" xfId="0" applyFont="1" applyBorder="1">
      <alignment vertical="center"/>
    </xf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0" fontId="1" fillId="0" borderId="6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5" fillId="0" borderId="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6" fillId="5" borderId="1" xfId="0" applyFont="1" applyFill="1" applyBorder="1">
      <alignment vertical="center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6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6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9" fontId="1" fillId="0" borderId="1" xfId="0" applyNumberFormat="1" applyFont="1" applyBorder="1" applyAlignment="1" applyProtection="1">
      <alignment horizontal="center" vertical="center"/>
      <protection locked="0"/>
    </xf>
    <xf numFmtId="9" fontId="1" fillId="0" borderId="0" xfId="0" applyNumberFormat="1" applyFont="1" applyBorder="1">
      <alignment vertical="center"/>
    </xf>
    <xf numFmtId="0" fontId="10" fillId="0" borderId="0" xfId="0" applyFont="1" applyBorder="1" applyAlignment="1">
      <alignment horizontal="left" vertical="center" wrapText="1"/>
    </xf>
    <xf numFmtId="0" fontId="6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 applyProtection="1">
      <alignment horizontal="center" vertical="center"/>
      <protection locked="0"/>
    </xf>
    <xf numFmtId="176" fontId="1" fillId="0" borderId="1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6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9" fontId="6" fillId="0" borderId="4" xfId="0" applyNumberFormat="1" applyFont="1" applyBorder="1" applyAlignment="1">
      <alignment horizontal="right" vertical="center"/>
    </xf>
    <xf numFmtId="9" fontId="6" fillId="0" borderId="5" xfId="0" applyNumberFormat="1" applyFont="1" applyBorder="1" applyAlignment="1">
      <alignment horizontal="right" vertical="center"/>
    </xf>
    <xf numFmtId="9" fontId="6" fillId="0" borderId="6" xfId="0" applyNumberFormat="1" applyFont="1" applyBorder="1" applyAlignment="1">
      <alignment horizontal="right" vertical="center"/>
    </xf>
    <xf numFmtId="0" fontId="6" fillId="10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177" fontId="1" fillId="0" borderId="1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0" fillId="11" borderId="1" xfId="0" applyFont="1" applyFill="1" applyBorder="1" applyAlignment="1">
      <alignment horizontal="left" vertical="center"/>
    </xf>
    <xf numFmtId="0" fontId="4" fillId="11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3" fillId="0" borderId="1" xfId="0" applyFont="1" applyBorder="1" applyProtection="1">
      <alignment vertical="center"/>
    </xf>
    <xf numFmtId="0" fontId="14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7F9A1"/>
      <color rgb="00FAD2F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4"/>
  <sheetViews>
    <sheetView tabSelected="1" zoomScale="85" zoomScaleNormal="85" topLeftCell="A175" workbookViewId="0">
      <selection activeCell="D265" sqref="D265"/>
    </sheetView>
  </sheetViews>
  <sheetFormatPr defaultColWidth="9" defaultRowHeight="15"/>
  <cols>
    <col min="1" max="1" width="5.63333333333333" style="3" customWidth="1"/>
    <col min="2" max="2" width="36.9083333333333" style="3" customWidth="1"/>
    <col min="3" max="3" width="21.1666666666667" style="3" customWidth="1"/>
    <col min="4" max="4" width="32.8166666666667" style="3" customWidth="1"/>
    <col min="5" max="5" width="13.6333333333333" style="3" customWidth="1"/>
    <col min="6" max="6" width="19.9083333333333" style="3" customWidth="1"/>
    <col min="7" max="7" width="21.45" style="3" customWidth="1"/>
    <col min="8" max="8" width="17.1833333333333" style="3" customWidth="1"/>
    <col min="9" max="9" width="23.525" style="3" customWidth="1"/>
    <col min="10" max="10" width="18.825" style="3" customWidth="1"/>
    <col min="11" max="11" width="9.33333333333333" style="3"/>
    <col min="12" max="24" width="9" style="3"/>
    <col min="25" max="25" width="27.725" style="3" customWidth="1"/>
    <col min="26" max="16384" width="9" style="3"/>
  </cols>
  <sheetData>
    <row r="1" ht="115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41" customHeight="1" spans="1:10">
      <c r="A2" s="4"/>
      <c r="B2" s="4"/>
      <c r="C2" s="4"/>
      <c r="D2" s="4"/>
      <c r="E2" s="4"/>
      <c r="F2" s="4"/>
      <c r="G2" s="4"/>
      <c r="H2" s="4"/>
      <c r="I2" s="4"/>
      <c r="J2" s="4"/>
    </row>
    <row r="3" ht="38" customHeight="1" spans="1:10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ht="21" customHeight="1" spans="1:10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</row>
    <row r="5" ht="30" customHeight="1" spans="1:10">
      <c r="A5" s="7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8" t="s">
        <v>8</v>
      </c>
      <c r="G5" s="9" t="s">
        <v>9</v>
      </c>
      <c r="H5" s="8" t="s">
        <v>10</v>
      </c>
      <c r="I5" s="8" t="s">
        <v>11</v>
      </c>
      <c r="J5" s="7" t="s">
        <v>12</v>
      </c>
    </row>
    <row r="6" ht="15.75" spans="1:10">
      <c r="A6" s="10">
        <v>1</v>
      </c>
      <c r="B6" s="11"/>
      <c r="C6" s="11"/>
      <c r="D6" s="11"/>
      <c r="E6" s="11"/>
      <c r="F6" s="12" t="b">
        <f>IF(E6="S",1000,IF(E6="T",480,IF(E6="A",320,IF(E6="B",200,IF(E6="C",150,IF(E6="D",50,IF(E6="E",30)))))))</f>
        <v>0</v>
      </c>
      <c r="G6" s="11"/>
      <c r="H6" s="13" t="b">
        <f>IF(G6=1,100%,IF(G6=2,70%,IF(G6=3,70%,IF(G6=4,40%,IF(G6=5,40%,IF(G6="通信作者",100%))))))</f>
        <v>0</v>
      </c>
      <c r="I6" s="11"/>
      <c r="J6" s="13" t="b">
        <f>IF(I6="是",F6*H6,IF(I6="否",F6*H6*IF(E6="S",480,IF(E6="T",320,IF(E6="A",200,IF(E6="B",150,IF(E6="C",50,IF(E6="D",30,IF(E6="E",18,IF(E6="其他",9))))))))/IF(E6="S",1000,IF(E6="T",480,IF(E6="A",320,IF(E6="B",200,IF(E6="C",150,IF(E6="D",50,IF(E6="E",30,IF(E6="其他",18))))))))))</f>
        <v>0</v>
      </c>
    </row>
    <row r="7" ht="15.75" spans="1:10">
      <c r="A7" s="14">
        <v>2</v>
      </c>
      <c r="B7" s="15"/>
      <c r="C7" s="15"/>
      <c r="D7" s="15"/>
      <c r="E7" s="11"/>
      <c r="F7" s="12" t="b">
        <f t="shared" ref="F7:F30" si="0">IF(E7="S",1000,IF(E7="T",480,IF(E7="A",320,IF(E7="B",200,IF(E7="C",150,IF(E7="D",50,IF(E7="E",30)))))))</f>
        <v>0</v>
      </c>
      <c r="G7" s="11"/>
      <c r="H7" s="13" t="b">
        <f t="shared" ref="H7:H30" si="1">IF(G7=1,100%,IF(G7=2,70%,IF(G7=3,70%,IF(G7=4,40%,IF(G7=5,40%,IF(G7="通信作者",100%))))))</f>
        <v>0</v>
      </c>
      <c r="I7" s="11"/>
      <c r="J7" s="13" t="b">
        <f>IF(I7="是",F7*H7,IF(I7="否",F7*H7*IF(E7="S",480,IF(E7="T",320,IF(E7="A",200,IF(E7="B",150,IF(E7="C",50,IF(E7="D",30,IF(E7="E",18,IF(E7="其他",9))))))))/IF(E7="S",1000,IF(E7="T",480,IF(E7="A",320,IF(E7="B",200,IF(E7="C",150,IF(E7="D",50,IF(E7="E",30,IF(E7="其他",18))))))))))</f>
        <v>0</v>
      </c>
    </row>
    <row r="8" ht="15.75" spans="1:10">
      <c r="A8" s="10">
        <v>3</v>
      </c>
      <c r="B8" s="15"/>
      <c r="C8" s="15"/>
      <c r="D8" s="15"/>
      <c r="E8" s="11"/>
      <c r="F8" s="12" t="b">
        <f t="shared" si="0"/>
        <v>0</v>
      </c>
      <c r="G8" s="11"/>
      <c r="H8" s="13" t="b">
        <f t="shared" si="1"/>
        <v>0</v>
      </c>
      <c r="I8" s="11"/>
      <c r="J8" s="13" t="b">
        <f t="shared" ref="J7:J30" si="2">IF(I8="是",F8*H8,IF(I8="否",F8*H8*IF(E8="S",480,IF(E8="T",320,IF(E8="A",200,IF(E8="B",150,IF(E8="C",50,IF(E8="D",30,IF(E8="E",18,IF(E8="其他",9))))))))/IF(E8="S",1000,IF(E8="T",480,IF(E8="A",320,IF(E8="B",200,IF(E8="C",150,IF(E8="D",50,IF(E8="E",30,IF(E8="其他",18))))))))))</f>
        <v>0</v>
      </c>
    </row>
    <row r="9" ht="15.75" spans="1:10">
      <c r="A9" s="14">
        <v>4</v>
      </c>
      <c r="B9" s="15"/>
      <c r="C9" s="15"/>
      <c r="D9" s="15"/>
      <c r="E9" s="11"/>
      <c r="F9" s="12" t="b">
        <f t="shared" si="0"/>
        <v>0</v>
      </c>
      <c r="G9" s="11"/>
      <c r="H9" s="13" t="b">
        <f t="shared" si="1"/>
        <v>0</v>
      </c>
      <c r="I9" s="11"/>
      <c r="J9" s="13" t="b">
        <f t="shared" si="2"/>
        <v>0</v>
      </c>
    </row>
    <row r="10" ht="15.75" spans="1:10">
      <c r="A10" s="10">
        <v>5</v>
      </c>
      <c r="B10" s="15"/>
      <c r="C10" s="15"/>
      <c r="D10" s="15"/>
      <c r="E10" s="11"/>
      <c r="F10" s="12" t="b">
        <f t="shared" si="0"/>
        <v>0</v>
      </c>
      <c r="G10" s="11"/>
      <c r="H10" s="13" t="b">
        <f t="shared" si="1"/>
        <v>0</v>
      </c>
      <c r="I10" s="11"/>
      <c r="J10" s="13" t="b">
        <f t="shared" si="2"/>
        <v>0</v>
      </c>
    </row>
    <row r="11" ht="15.75" spans="1:10">
      <c r="A11" s="14">
        <v>6</v>
      </c>
      <c r="B11" s="15"/>
      <c r="C11" s="15"/>
      <c r="D11" s="15"/>
      <c r="E11" s="11"/>
      <c r="F11" s="12" t="b">
        <f t="shared" si="0"/>
        <v>0</v>
      </c>
      <c r="G11" s="11"/>
      <c r="H11" s="13" t="b">
        <f t="shared" si="1"/>
        <v>0</v>
      </c>
      <c r="I11" s="11"/>
      <c r="J11" s="13" t="b">
        <f t="shared" si="2"/>
        <v>0</v>
      </c>
    </row>
    <row r="12" ht="15.75" spans="1:10">
      <c r="A12" s="10">
        <v>7</v>
      </c>
      <c r="B12" s="15"/>
      <c r="C12" s="15"/>
      <c r="D12" s="15"/>
      <c r="E12" s="11"/>
      <c r="F12" s="12" t="b">
        <f t="shared" si="0"/>
        <v>0</v>
      </c>
      <c r="G12" s="11"/>
      <c r="H12" s="13" t="b">
        <f t="shared" si="1"/>
        <v>0</v>
      </c>
      <c r="I12" s="11"/>
      <c r="J12" s="13" t="b">
        <f t="shared" si="2"/>
        <v>0</v>
      </c>
    </row>
    <row r="13" ht="15.75" spans="1:10">
      <c r="A13" s="14">
        <v>8</v>
      </c>
      <c r="B13" s="15"/>
      <c r="C13" s="15"/>
      <c r="D13" s="15"/>
      <c r="E13" s="11"/>
      <c r="F13" s="12" t="b">
        <f t="shared" si="0"/>
        <v>0</v>
      </c>
      <c r="G13" s="11"/>
      <c r="H13" s="13" t="b">
        <f t="shared" si="1"/>
        <v>0</v>
      </c>
      <c r="I13" s="11"/>
      <c r="J13" s="13" t="b">
        <f t="shared" si="2"/>
        <v>0</v>
      </c>
    </row>
    <row r="14" ht="15.75" spans="1:10">
      <c r="A14" s="10">
        <v>9</v>
      </c>
      <c r="B14" s="15"/>
      <c r="C14" s="15"/>
      <c r="D14" s="15"/>
      <c r="E14" s="11"/>
      <c r="F14" s="12" t="b">
        <f t="shared" si="0"/>
        <v>0</v>
      </c>
      <c r="G14" s="11"/>
      <c r="H14" s="13" t="b">
        <f t="shared" si="1"/>
        <v>0</v>
      </c>
      <c r="I14" s="11"/>
      <c r="J14" s="13" t="b">
        <f t="shared" si="2"/>
        <v>0</v>
      </c>
    </row>
    <row r="15" ht="15.75" spans="1:10">
      <c r="A15" s="14">
        <v>10</v>
      </c>
      <c r="B15" s="15"/>
      <c r="C15" s="15"/>
      <c r="D15" s="15"/>
      <c r="E15" s="11"/>
      <c r="F15" s="12" t="b">
        <f t="shared" si="0"/>
        <v>0</v>
      </c>
      <c r="G15" s="11"/>
      <c r="H15" s="13" t="b">
        <f t="shared" si="1"/>
        <v>0</v>
      </c>
      <c r="I15" s="11"/>
      <c r="J15" s="13" t="b">
        <f t="shared" si="2"/>
        <v>0</v>
      </c>
    </row>
    <row r="16" ht="15.75" spans="1:10">
      <c r="A16" s="10">
        <v>11</v>
      </c>
      <c r="B16" s="15"/>
      <c r="C16" s="15"/>
      <c r="D16" s="15"/>
      <c r="E16" s="11"/>
      <c r="F16" s="12" t="b">
        <f t="shared" si="0"/>
        <v>0</v>
      </c>
      <c r="G16" s="11"/>
      <c r="H16" s="13" t="b">
        <f t="shared" si="1"/>
        <v>0</v>
      </c>
      <c r="I16" s="11"/>
      <c r="J16" s="13" t="b">
        <f t="shared" si="2"/>
        <v>0</v>
      </c>
    </row>
    <row r="17" ht="15.75" spans="1:10">
      <c r="A17" s="14">
        <v>12</v>
      </c>
      <c r="B17" s="15"/>
      <c r="C17" s="15"/>
      <c r="D17" s="15"/>
      <c r="E17" s="11"/>
      <c r="F17" s="12" t="b">
        <f t="shared" si="0"/>
        <v>0</v>
      </c>
      <c r="G17" s="11"/>
      <c r="H17" s="13" t="b">
        <f t="shared" si="1"/>
        <v>0</v>
      </c>
      <c r="I17" s="11"/>
      <c r="J17" s="13" t="b">
        <f t="shared" si="2"/>
        <v>0</v>
      </c>
    </row>
    <row r="18" ht="15.75" spans="1:10">
      <c r="A18" s="10">
        <v>13</v>
      </c>
      <c r="B18" s="15"/>
      <c r="C18" s="15"/>
      <c r="D18" s="15"/>
      <c r="E18" s="11"/>
      <c r="F18" s="12" t="b">
        <f t="shared" si="0"/>
        <v>0</v>
      </c>
      <c r="G18" s="11"/>
      <c r="H18" s="13" t="b">
        <f t="shared" si="1"/>
        <v>0</v>
      </c>
      <c r="I18" s="11"/>
      <c r="J18" s="13" t="b">
        <f t="shared" si="2"/>
        <v>0</v>
      </c>
    </row>
    <row r="19" ht="15.75" spans="1:10">
      <c r="A19" s="14">
        <v>14</v>
      </c>
      <c r="B19" s="15"/>
      <c r="C19" s="15"/>
      <c r="D19" s="15"/>
      <c r="E19" s="11"/>
      <c r="F19" s="12" t="b">
        <f t="shared" si="0"/>
        <v>0</v>
      </c>
      <c r="G19" s="11"/>
      <c r="H19" s="13" t="b">
        <f t="shared" si="1"/>
        <v>0</v>
      </c>
      <c r="I19" s="11"/>
      <c r="J19" s="13" t="b">
        <f t="shared" si="2"/>
        <v>0</v>
      </c>
    </row>
    <row r="20" ht="15.75" spans="1:10">
      <c r="A20" s="10">
        <v>15</v>
      </c>
      <c r="B20" s="15"/>
      <c r="C20" s="15"/>
      <c r="D20" s="15"/>
      <c r="E20" s="11"/>
      <c r="F20" s="12" t="b">
        <f t="shared" si="0"/>
        <v>0</v>
      </c>
      <c r="G20" s="11"/>
      <c r="H20" s="13" t="b">
        <f t="shared" si="1"/>
        <v>0</v>
      </c>
      <c r="I20" s="11"/>
      <c r="J20" s="13" t="b">
        <f t="shared" si="2"/>
        <v>0</v>
      </c>
    </row>
    <row r="21" ht="15.75" spans="1:10">
      <c r="A21" s="14">
        <v>16</v>
      </c>
      <c r="B21" s="15"/>
      <c r="C21" s="15"/>
      <c r="D21" s="15"/>
      <c r="E21" s="11"/>
      <c r="F21" s="12" t="b">
        <f t="shared" si="0"/>
        <v>0</v>
      </c>
      <c r="G21" s="11"/>
      <c r="H21" s="13" t="b">
        <f t="shared" si="1"/>
        <v>0</v>
      </c>
      <c r="I21" s="11"/>
      <c r="J21" s="13" t="b">
        <f t="shared" si="2"/>
        <v>0</v>
      </c>
    </row>
    <row r="22" ht="15.75" spans="1:10">
      <c r="A22" s="10">
        <v>17</v>
      </c>
      <c r="B22" s="15"/>
      <c r="C22" s="15"/>
      <c r="D22" s="15"/>
      <c r="E22" s="11"/>
      <c r="F22" s="12" t="b">
        <f t="shared" si="0"/>
        <v>0</v>
      </c>
      <c r="G22" s="11"/>
      <c r="H22" s="13" t="b">
        <f t="shared" si="1"/>
        <v>0</v>
      </c>
      <c r="I22" s="11"/>
      <c r="J22" s="13" t="b">
        <f t="shared" si="2"/>
        <v>0</v>
      </c>
    </row>
    <row r="23" ht="15.75" spans="1:10">
      <c r="A23" s="14">
        <v>18</v>
      </c>
      <c r="B23" s="15"/>
      <c r="C23" s="15"/>
      <c r="D23" s="15"/>
      <c r="E23" s="11"/>
      <c r="F23" s="12" t="b">
        <f t="shared" si="0"/>
        <v>0</v>
      </c>
      <c r="G23" s="11"/>
      <c r="H23" s="13" t="b">
        <f t="shared" si="1"/>
        <v>0</v>
      </c>
      <c r="I23" s="11"/>
      <c r="J23" s="13" t="b">
        <f t="shared" si="2"/>
        <v>0</v>
      </c>
    </row>
    <row r="24" ht="15.75" spans="1:10">
      <c r="A24" s="10">
        <v>19</v>
      </c>
      <c r="B24" s="15"/>
      <c r="C24" s="15"/>
      <c r="D24" s="15"/>
      <c r="E24" s="11"/>
      <c r="F24" s="12" t="b">
        <f t="shared" si="0"/>
        <v>0</v>
      </c>
      <c r="G24" s="11"/>
      <c r="H24" s="13" t="b">
        <f t="shared" si="1"/>
        <v>0</v>
      </c>
      <c r="I24" s="11"/>
      <c r="J24" s="13" t="b">
        <f t="shared" si="2"/>
        <v>0</v>
      </c>
    </row>
    <row r="25" ht="15.75" spans="1:10">
      <c r="A25" s="14">
        <v>20</v>
      </c>
      <c r="B25" s="15"/>
      <c r="C25" s="15"/>
      <c r="D25" s="15"/>
      <c r="E25" s="11"/>
      <c r="F25" s="12" t="b">
        <f t="shared" si="0"/>
        <v>0</v>
      </c>
      <c r="G25" s="11"/>
      <c r="H25" s="13" t="b">
        <f t="shared" si="1"/>
        <v>0</v>
      </c>
      <c r="I25" s="11"/>
      <c r="J25" s="13" t="b">
        <f t="shared" si="2"/>
        <v>0</v>
      </c>
    </row>
    <row r="26" ht="15.75" spans="1:10">
      <c r="A26" s="10">
        <v>21</v>
      </c>
      <c r="B26" s="15"/>
      <c r="C26" s="15"/>
      <c r="D26" s="15"/>
      <c r="E26" s="11"/>
      <c r="F26" s="12" t="b">
        <f t="shared" si="0"/>
        <v>0</v>
      </c>
      <c r="G26" s="11"/>
      <c r="H26" s="13" t="b">
        <f t="shared" si="1"/>
        <v>0</v>
      </c>
      <c r="I26" s="11"/>
      <c r="J26" s="13" t="b">
        <f t="shared" si="2"/>
        <v>0</v>
      </c>
    </row>
    <row r="27" ht="15.75" spans="1:10">
      <c r="A27" s="14">
        <v>22</v>
      </c>
      <c r="B27" s="15"/>
      <c r="C27" s="15"/>
      <c r="D27" s="15"/>
      <c r="E27" s="11"/>
      <c r="F27" s="12" t="b">
        <f t="shared" si="0"/>
        <v>0</v>
      </c>
      <c r="G27" s="11"/>
      <c r="H27" s="13" t="b">
        <f t="shared" si="1"/>
        <v>0</v>
      </c>
      <c r="I27" s="11"/>
      <c r="J27" s="13" t="b">
        <f t="shared" si="2"/>
        <v>0</v>
      </c>
    </row>
    <row r="28" ht="15.75" spans="1:10">
      <c r="A28" s="10">
        <v>23</v>
      </c>
      <c r="B28" s="15"/>
      <c r="C28" s="15"/>
      <c r="D28" s="15"/>
      <c r="E28" s="11"/>
      <c r="F28" s="12" t="b">
        <f t="shared" si="0"/>
        <v>0</v>
      </c>
      <c r="G28" s="11"/>
      <c r="H28" s="13" t="b">
        <f t="shared" si="1"/>
        <v>0</v>
      </c>
      <c r="I28" s="11"/>
      <c r="J28" s="13" t="b">
        <f t="shared" si="2"/>
        <v>0</v>
      </c>
    </row>
    <row r="29" ht="15.75" spans="1:10">
      <c r="A29" s="14">
        <v>24</v>
      </c>
      <c r="B29" s="15"/>
      <c r="C29" s="15"/>
      <c r="D29" s="15"/>
      <c r="E29" s="11"/>
      <c r="F29" s="12" t="b">
        <f t="shared" si="0"/>
        <v>0</v>
      </c>
      <c r="G29" s="11"/>
      <c r="H29" s="13" t="b">
        <f t="shared" si="1"/>
        <v>0</v>
      </c>
      <c r="I29" s="11"/>
      <c r="J29" s="13" t="b">
        <f t="shared" si="2"/>
        <v>0</v>
      </c>
    </row>
    <row r="30" ht="15.75" spans="1:10">
      <c r="A30" s="10">
        <v>25</v>
      </c>
      <c r="B30" s="16"/>
      <c r="C30" s="16"/>
      <c r="D30" s="16"/>
      <c r="E30" s="11"/>
      <c r="F30" s="12" t="b">
        <f t="shared" si="0"/>
        <v>0</v>
      </c>
      <c r="G30" s="11"/>
      <c r="H30" s="13" t="b">
        <f t="shared" si="1"/>
        <v>0</v>
      </c>
      <c r="I30" s="11"/>
      <c r="J30" s="13" t="b">
        <f t="shared" si="2"/>
        <v>0</v>
      </c>
    </row>
    <row r="31" ht="15.75" spans="1:10">
      <c r="A31" s="17" t="s">
        <v>13</v>
      </c>
      <c r="B31" s="18"/>
      <c r="C31" s="18"/>
      <c r="D31" s="18"/>
      <c r="E31" s="18"/>
      <c r="F31" s="18"/>
      <c r="G31" s="18"/>
      <c r="H31" s="18"/>
      <c r="I31" s="27"/>
      <c r="J31" s="28">
        <f>SUM(J6:J30)</f>
        <v>0</v>
      </c>
    </row>
    <row r="32" spans="2:10">
      <c r="B32" s="19"/>
      <c r="C32" s="19"/>
      <c r="D32" s="19"/>
      <c r="E32" s="19"/>
      <c r="F32" s="19"/>
      <c r="G32" s="19"/>
      <c r="H32" s="19"/>
      <c r="I32" s="19"/>
      <c r="J32" s="19"/>
    </row>
    <row r="33" spans="2:10">
      <c r="B33" s="19"/>
      <c r="C33" s="19"/>
      <c r="D33" s="19"/>
      <c r="E33" s="19"/>
      <c r="F33" s="19"/>
      <c r="G33" s="19"/>
      <c r="H33" s="19"/>
      <c r="I33" s="29"/>
      <c r="J33" s="19"/>
    </row>
    <row r="34" ht="13" customHeight="1" spans="2:10">
      <c r="B34" s="19"/>
      <c r="C34" s="19"/>
      <c r="D34" s="19"/>
      <c r="E34" s="19"/>
      <c r="F34" s="19"/>
      <c r="G34" s="19"/>
      <c r="H34" s="19"/>
      <c r="I34" s="19"/>
      <c r="J34" s="19"/>
    </row>
    <row r="35" spans="2:10">
      <c r="B35" s="19"/>
      <c r="C35" s="19"/>
      <c r="D35" s="19"/>
      <c r="E35" s="19"/>
      <c r="F35" s="19"/>
      <c r="G35" s="19"/>
      <c r="H35" s="19"/>
      <c r="I35" s="19"/>
      <c r="J35" s="19"/>
    </row>
    <row r="37" ht="21" customHeight="1" spans="1:9">
      <c r="A37" s="6" t="s">
        <v>14</v>
      </c>
      <c r="B37" s="6"/>
      <c r="C37" s="6"/>
      <c r="D37" s="6"/>
      <c r="E37" s="6"/>
      <c r="F37" s="6"/>
      <c r="G37" s="6"/>
      <c r="H37" s="6"/>
      <c r="I37" s="30"/>
    </row>
    <row r="38" ht="31" customHeight="1" spans="1:9">
      <c r="A38" s="20" t="s">
        <v>3</v>
      </c>
      <c r="B38" s="20" t="s">
        <v>4</v>
      </c>
      <c r="C38" s="20" t="s">
        <v>5</v>
      </c>
      <c r="D38" s="20" t="s">
        <v>15</v>
      </c>
      <c r="E38" s="20" t="s">
        <v>7</v>
      </c>
      <c r="F38" s="20" t="s">
        <v>8</v>
      </c>
      <c r="G38" s="21" t="s">
        <v>9</v>
      </c>
      <c r="H38" s="22" t="s">
        <v>10</v>
      </c>
      <c r="I38" s="20" t="s">
        <v>12</v>
      </c>
    </row>
    <row r="39" ht="15.75" spans="1:9">
      <c r="A39" s="14">
        <v>1</v>
      </c>
      <c r="B39" s="15"/>
      <c r="C39" s="15"/>
      <c r="D39" s="15"/>
      <c r="E39" s="15"/>
      <c r="F39" s="14" t="b">
        <f>IF(E39="A",480,IF(E39="B",320,IF(E39="C",240,IF(E39="D",160,IF(E39="E",50,IF(E39="F",30,IF(E39="G",20,IF(E39="H",10))))))))</f>
        <v>0</v>
      </c>
      <c r="G39" s="15"/>
      <c r="H39" s="14" t="b">
        <f>IF(G39=1,100%,IF(G39=2,70%,IF(G39=3,70%,IF(G39=4,40%,IF(G39=5,40%,IF(G39="通信作者",100%))))))</f>
        <v>0</v>
      </c>
      <c r="I39" s="14">
        <f>F39*H39</f>
        <v>0</v>
      </c>
    </row>
    <row r="40" ht="15.75" spans="1:9">
      <c r="A40" s="14">
        <v>2</v>
      </c>
      <c r="B40" s="15"/>
      <c r="C40" s="15"/>
      <c r="D40" s="15"/>
      <c r="E40" s="15"/>
      <c r="F40" s="14" t="b">
        <f t="shared" ref="F40:F53" si="3">IF(E40="A",480,IF(E40="B",320,IF(E40="C",240,IF(E40="D",160,IF(E40="E",50,IF(E40="F",30,IF(E40="G",20,IF(E40="H",10))))))))</f>
        <v>0</v>
      </c>
      <c r="G40" s="15"/>
      <c r="H40" s="14" t="b">
        <f t="shared" ref="H40:H53" si="4">IF(G40=1,100%,IF(G40=2,70%,IF(G40=3,70%,IF(G40=4,40%,IF(G40=5,40%,IF(G40="通信作者",100%))))))</f>
        <v>0</v>
      </c>
      <c r="I40" s="14">
        <f t="shared" ref="I40:I53" si="5">F40*H40</f>
        <v>0</v>
      </c>
    </row>
    <row r="41" ht="15.75" spans="1:9">
      <c r="A41" s="14">
        <v>3</v>
      </c>
      <c r="B41" s="15"/>
      <c r="C41" s="15"/>
      <c r="D41" s="15"/>
      <c r="E41" s="15"/>
      <c r="F41" s="14" t="b">
        <f t="shared" si="3"/>
        <v>0</v>
      </c>
      <c r="G41" s="15"/>
      <c r="H41" s="14" t="b">
        <f t="shared" si="4"/>
        <v>0</v>
      </c>
      <c r="I41" s="14">
        <f t="shared" si="5"/>
        <v>0</v>
      </c>
    </row>
    <row r="42" ht="15.75" spans="1:9">
      <c r="A42" s="14">
        <v>4</v>
      </c>
      <c r="B42" s="15"/>
      <c r="C42" s="15"/>
      <c r="D42" s="15"/>
      <c r="E42" s="15"/>
      <c r="F42" s="14" t="b">
        <f t="shared" si="3"/>
        <v>0</v>
      </c>
      <c r="G42" s="15"/>
      <c r="H42" s="14" t="b">
        <f t="shared" si="4"/>
        <v>0</v>
      </c>
      <c r="I42" s="14">
        <f t="shared" si="5"/>
        <v>0</v>
      </c>
    </row>
    <row r="43" ht="15.75" spans="1:9">
      <c r="A43" s="14">
        <v>5</v>
      </c>
      <c r="B43" s="15"/>
      <c r="C43" s="15"/>
      <c r="D43" s="15"/>
      <c r="E43" s="15"/>
      <c r="F43" s="14" t="b">
        <f t="shared" si="3"/>
        <v>0</v>
      </c>
      <c r="G43" s="15"/>
      <c r="H43" s="14" t="b">
        <f t="shared" si="4"/>
        <v>0</v>
      </c>
      <c r="I43" s="14">
        <f t="shared" si="5"/>
        <v>0</v>
      </c>
    </row>
    <row r="44" ht="15.75" spans="1:9">
      <c r="A44" s="14">
        <v>6</v>
      </c>
      <c r="B44" s="15"/>
      <c r="C44" s="15"/>
      <c r="D44" s="15"/>
      <c r="E44" s="15"/>
      <c r="F44" s="14" t="b">
        <f t="shared" si="3"/>
        <v>0</v>
      </c>
      <c r="G44" s="15"/>
      <c r="H44" s="14" t="b">
        <f t="shared" si="4"/>
        <v>0</v>
      </c>
      <c r="I44" s="14">
        <f t="shared" si="5"/>
        <v>0</v>
      </c>
    </row>
    <row r="45" ht="15.75" spans="1:9">
      <c r="A45" s="14">
        <v>7</v>
      </c>
      <c r="B45" s="15"/>
      <c r="C45" s="15"/>
      <c r="D45" s="15"/>
      <c r="E45" s="15"/>
      <c r="F45" s="14" t="b">
        <f t="shared" si="3"/>
        <v>0</v>
      </c>
      <c r="G45" s="15"/>
      <c r="H45" s="14" t="b">
        <f t="shared" si="4"/>
        <v>0</v>
      </c>
      <c r="I45" s="14">
        <f t="shared" si="5"/>
        <v>0</v>
      </c>
    </row>
    <row r="46" ht="15.75" spans="1:9">
      <c r="A46" s="14">
        <v>8</v>
      </c>
      <c r="B46" s="15"/>
      <c r="C46" s="15"/>
      <c r="D46" s="15"/>
      <c r="E46" s="15"/>
      <c r="F46" s="14" t="b">
        <f t="shared" si="3"/>
        <v>0</v>
      </c>
      <c r="G46" s="15"/>
      <c r="H46" s="14" t="b">
        <f t="shared" si="4"/>
        <v>0</v>
      </c>
      <c r="I46" s="14">
        <f t="shared" si="5"/>
        <v>0</v>
      </c>
    </row>
    <row r="47" ht="15.75" spans="1:9">
      <c r="A47" s="14">
        <v>9</v>
      </c>
      <c r="B47" s="15"/>
      <c r="C47" s="15"/>
      <c r="D47" s="15"/>
      <c r="E47" s="15"/>
      <c r="F47" s="14" t="b">
        <f t="shared" si="3"/>
        <v>0</v>
      </c>
      <c r="G47" s="15"/>
      <c r="H47" s="14" t="b">
        <f t="shared" si="4"/>
        <v>0</v>
      </c>
      <c r="I47" s="14">
        <f t="shared" si="5"/>
        <v>0</v>
      </c>
    </row>
    <row r="48" ht="15.75" spans="1:9">
      <c r="A48" s="14">
        <v>10</v>
      </c>
      <c r="B48" s="15"/>
      <c r="C48" s="15"/>
      <c r="D48" s="15"/>
      <c r="E48" s="15"/>
      <c r="F48" s="14" t="b">
        <f t="shared" si="3"/>
        <v>0</v>
      </c>
      <c r="G48" s="15"/>
      <c r="H48" s="14" t="b">
        <f t="shared" si="4"/>
        <v>0</v>
      </c>
      <c r="I48" s="14">
        <f t="shared" si="5"/>
        <v>0</v>
      </c>
    </row>
    <row r="49" ht="15.75" spans="1:9">
      <c r="A49" s="14">
        <v>11</v>
      </c>
      <c r="B49" s="15"/>
      <c r="C49" s="15"/>
      <c r="D49" s="15"/>
      <c r="E49" s="15"/>
      <c r="F49" s="14" t="b">
        <f t="shared" si="3"/>
        <v>0</v>
      </c>
      <c r="G49" s="15"/>
      <c r="H49" s="14" t="b">
        <f t="shared" si="4"/>
        <v>0</v>
      </c>
      <c r="I49" s="14">
        <f t="shared" si="5"/>
        <v>0</v>
      </c>
    </row>
    <row r="50" ht="15.75" spans="1:9">
      <c r="A50" s="14">
        <v>12</v>
      </c>
      <c r="B50" s="15"/>
      <c r="C50" s="15"/>
      <c r="D50" s="15"/>
      <c r="E50" s="15"/>
      <c r="F50" s="14" t="b">
        <f t="shared" si="3"/>
        <v>0</v>
      </c>
      <c r="G50" s="15"/>
      <c r="H50" s="14" t="b">
        <f t="shared" si="4"/>
        <v>0</v>
      </c>
      <c r="I50" s="14">
        <f t="shared" si="5"/>
        <v>0</v>
      </c>
    </row>
    <row r="51" ht="15.75" spans="1:9">
      <c r="A51" s="14">
        <v>13</v>
      </c>
      <c r="B51" s="15"/>
      <c r="C51" s="15"/>
      <c r="D51" s="15"/>
      <c r="E51" s="15"/>
      <c r="F51" s="14" t="b">
        <f t="shared" si="3"/>
        <v>0</v>
      </c>
      <c r="G51" s="15"/>
      <c r="H51" s="14" t="b">
        <f t="shared" si="4"/>
        <v>0</v>
      </c>
      <c r="I51" s="14">
        <f t="shared" si="5"/>
        <v>0</v>
      </c>
    </row>
    <row r="52" ht="15.75" spans="1:9">
      <c r="A52" s="14">
        <v>14</v>
      </c>
      <c r="B52" s="15"/>
      <c r="C52" s="15"/>
      <c r="D52" s="15"/>
      <c r="E52" s="15"/>
      <c r="F52" s="14" t="b">
        <f t="shared" si="3"/>
        <v>0</v>
      </c>
      <c r="G52" s="15"/>
      <c r="H52" s="14" t="b">
        <f t="shared" si="4"/>
        <v>0</v>
      </c>
      <c r="I52" s="14">
        <f t="shared" si="5"/>
        <v>0</v>
      </c>
    </row>
    <row r="53" ht="15.75" spans="1:9">
      <c r="A53" s="14">
        <v>15</v>
      </c>
      <c r="B53" s="15"/>
      <c r="C53" s="15"/>
      <c r="D53" s="15"/>
      <c r="E53" s="15"/>
      <c r="F53" s="14" t="b">
        <f t="shared" si="3"/>
        <v>0</v>
      </c>
      <c r="G53" s="15"/>
      <c r="H53" s="14" t="b">
        <f t="shared" si="4"/>
        <v>0</v>
      </c>
      <c r="I53" s="14">
        <f t="shared" si="5"/>
        <v>0</v>
      </c>
    </row>
    <row r="54" ht="15.75" spans="1:9">
      <c r="A54" s="23" t="s">
        <v>16</v>
      </c>
      <c r="B54" s="24"/>
      <c r="C54" s="24"/>
      <c r="D54" s="24"/>
      <c r="E54" s="24"/>
      <c r="F54" s="24"/>
      <c r="G54" s="24"/>
      <c r="H54" s="25"/>
      <c r="I54" s="14">
        <f>SUM(I39:I53)</f>
        <v>0</v>
      </c>
    </row>
    <row r="55" spans="2:9">
      <c r="B55" s="19"/>
      <c r="C55" s="19"/>
      <c r="D55" s="19"/>
      <c r="E55" s="19"/>
      <c r="F55" s="19"/>
      <c r="G55" s="19"/>
      <c r="H55" s="19"/>
      <c r="I55" s="19"/>
    </row>
    <row r="56" spans="1:9">
      <c r="A56" s="26" t="s">
        <v>17</v>
      </c>
      <c r="B56" s="6"/>
      <c r="C56" s="6"/>
      <c r="D56" s="6"/>
      <c r="E56" s="6"/>
      <c r="F56" s="6"/>
      <c r="G56" s="6"/>
      <c r="H56" s="6"/>
      <c r="I56" s="30"/>
    </row>
    <row r="57" ht="27.75" spans="1:9">
      <c r="A57" s="20" t="s">
        <v>3</v>
      </c>
      <c r="B57" s="20" t="s">
        <v>4</v>
      </c>
      <c r="C57" s="20" t="s">
        <v>5</v>
      </c>
      <c r="D57" s="20" t="s">
        <v>15</v>
      </c>
      <c r="E57" s="20" t="s">
        <v>7</v>
      </c>
      <c r="F57" s="20" t="s">
        <v>8</v>
      </c>
      <c r="G57" s="21" t="s">
        <v>9</v>
      </c>
      <c r="H57" s="22" t="s">
        <v>10</v>
      </c>
      <c r="I57" s="20" t="s">
        <v>12</v>
      </c>
    </row>
    <row r="58" ht="15.75" spans="1:9">
      <c r="A58" s="14">
        <v>1</v>
      </c>
      <c r="B58" s="15"/>
      <c r="C58" s="15"/>
      <c r="D58" s="15"/>
      <c r="E58" s="15"/>
      <c r="F58" s="14" t="b">
        <f>IF(E58="A",240,IF(E58="B",160,IF(E58="C",120,IF(E58="D",80,IF(E58="E",40)))))</f>
        <v>0</v>
      </c>
      <c r="G58" s="15"/>
      <c r="H58" s="14" t="b">
        <f>IF(G58=1,100%,IF(G58=2,70%,IF(G58=3,70%,IF(G58=4,40%,IF(G58=5,40%,IF(G58="通信作者",100%))))))</f>
        <v>0</v>
      </c>
      <c r="I58" s="14">
        <f>F58*H58</f>
        <v>0</v>
      </c>
    </row>
    <row r="59" ht="15.75" spans="1:9">
      <c r="A59" s="14">
        <v>2</v>
      </c>
      <c r="B59" s="15"/>
      <c r="C59" s="15"/>
      <c r="D59" s="15"/>
      <c r="E59" s="15"/>
      <c r="F59" s="14" t="b">
        <f t="shared" ref="F59:F72" si="6">IF(E59="A",240,IF(E59="B",160,IF(E59="C",120,IF(E59="D",80,IF(E59="E",40)))))</f>
        <v>0</v>
      </c>
      <c r="G59" s="15"/>
      <c r="H59" s="14" t="b">
        <f t="shared" ref="H59:H72" si="7">IF(G59=1,100%,IF(G59=2,70%,IF(G59=3,70%,IF(G59=4,40%,IF(G59=5,40%,IF(G59="通信作者",100%))))))</f>
        <v>0</v>
      </c>
      <c r="I59" s="14">
        <f t="shared" ref="I59:I72" si="8">F59*H59</f>
        <v>0</v>
      </c>
    </row>
    <row r="60" ht="15.75" spans="1:9">
      <c r="A60" s="14">
        <v>3</v>
      </c>
      <c r="B60" s="15"/>
      <c r="C60" s="15"/>
      <c r="D60" s="15"/>
      <c r="E60" s="15"/>
      <c r="F60" s="14" t="b">
        <f t="shared" si="6"/>
        <v>0</v>
      </c>
      <c r="G60" s="15"/>
      <c r="H60" s="14" t="b">
        <f t="shared" si="7"/>
        <v>0</v>
      </c>
      <c r="I60" s="14">
        <f t="shared" si="8"/>
        <v>0</v>
      </c>
    </row>
    <row r="61" ht="15.75" spans="1:9">
      <c r="A61" s="14">
        <v>4</v>
      </c>
      <c r="B61" s="15"/>
      <c r="C61" s="15"/>
      <c r="D61" s="15"/>
      <c r="E61" s="15"/>
      <c r="F61" s="14" t="b">
        <f t="shared" si="6"/>
        <v>0</v>
      </c>
      <c r="G61" s="15"/>
      <c r="H61" s="14" t="b">
        <f t="shared" si="7"/>
        <v>0</v>
      </c>
      <c r="I61" s="14">
        <f t="shared" si="8"/>
        <v>0</v>
      </c>
    </row>
    <row r="62" ht="15.75" spans="1:9">
      <c r="A62" s="14">
        <v>5</v>
      </c>
      <c r="B62" s="15"/>
      <c r="C62" s="15"/>
      <c r="D62" s="15"/>
      <c r="E62" s="15"/>
      <c r="F62" s="14" t="b">
        <f t="shared" si="6"/>
        <v>0</v>
      </c>
      <c r="G62" s="15"/>
      <c r="H62" s="14" t="b">
        <f t="shared" si="7"/>
        <v>0</v>
      </c>
      <c r="I62" s="14">
        <f t="shared" si="8"/>
        <v>0</v>
      </c>
    </row>
    <row r="63" ht="15.75" spans="1:9">
      <c r="A63" s="14">
        <v>6</v>
      </c>
      <c r="B63" s="15"/>
      <c r="C63" s="15"/>
      <c r="D63" s="15"/>
      <c r="E63" s="15"/>
      <c r="F63" s="14" t="b">
        <f t="shared" si="6"/>
        <v>0</v>
      </c>
      <c r="G63" s="15"/>
      <c r="H63" s="14" t="b">
        <f t="shared" si="7"/>
        <v>0</v>
      </c>
      <c r="I63" s="14">
        <f t="shared" si="8"/>
        <v>0</v>
      </c>
    </row>
    <row r="64" ht="15.75" spans="1:9">
      <c r="A64" s="14">
        <v>7</v>
      </c>
      <c r="B64" s="15"/>
      <c r="C64" s="15"/>
      <c r="D64" s="15"/>
      <c r="E64" s="15"/>
      <c r="F64" s="14" t="b">
        <f t="shared" si="6"/>
        <v>0</v>
      </c>
      <c r="G64" s="15"/>
      <c r="H64" s="14" t="b">
        <f t="shared" si="7"/>
        <v>0</v>
      </c>
      <c r="I64" s="14">
        <f t="shared" si="8"/>
        <v>0</v>
      </c>
    </row>
    <row r="65" ht="15.75" spans="1:9">
      <c r="A65" s="14">
        <v>8</v>
      </c>
      <c r="B65" s="15"/>
      <c r="C65" s="15"/>
      <c r="D65" s="15"/>
      <c r="E65" s="15"/>
      <c r="F65" s="14" t="b">
        <f t="shared" si="6"/>
        <v>0</v>
      </c>
      <c r="G65" s="15"/>
      <c r="H65" s="14" t="b">
        <f t="shared" si="7"/>
        <v>0</v>
      </c>
      <c r="I65" s="14">
        <f t="shared" si="8"/>
        <v>0</v>
      </c>
    </row>
    <row r="66" ht="15.75" spans="1:9">
      <c r="A66" s="14">
        <v>9</v>
      </c>
      <c r="B66" s="15"/>
      <c r="C66" s="15"/>
      <c r="D66" s="15"/>
      <c r="E66" s="15"/>
      <c r="F66" s="14" t="b">
        <f t="shared" si="6"/>
        <v>0</v>
      </c>
      <c r="G66" s="15"/>
      <c r="H66" s="14" t="b">
        <f t="shared" si="7"/>
        <v>0</v>
      </c>
      <c r="I66" s="14">
        <f t="shared" si="8"/>
        <v>0</v>
      </c>
    </row>
    <row r="67" ht="15.75" spans="1:9">
      <c r="A67" s="14">
        <v>10</v>
      </c>
      <c r="B67" s="15"/>
      <c r="C67" s="15"/>
      <c r="D67" s="15"/>
      <c r="E67" s="15"/>
      <c r="F67" s="14" t="b">
        <f t="shared" si="6"/>
        <v>0</v>
      </c>
      <c r="G67" s="15"/>
      <c r="H67" s="14" t="b">
        <f t="shared" si="7"/>
        <v>0</v>
      </c>
      <c r="I67" s="14">
        <f t="shared" si="8"/>
        <v>0</v>
      </c>
    </row>
    <row r="68" ht="15.75" spans="1:9">
      <c r="A68" s="14">
        <v>11</v>
      </c>
      <c r="B68" s="15"/>
      <c r="C68" s="15"/>
      <c r="D68" s="15"/>
      <c r="E68" s="15"/>
      <c r="F68" s="14" t="b">
        <f t="shared" si="6"/>
        <v>0</v>
      </c>
      <c r="G68" s="15"/>
      <c r="H68" s="14" t="b">
        <f t="shared" si="7"/>
        <v>0</v>
      </c>
      <c r="I68" s="14">
        <f t="shared" si="8"/>
        <v>0</v>
      </c>
    </row>
    <row r="69" ht="15.75" spans="1:9">
      <c r="A69" s="14">
        <v>12</v>
      </c>
      <c r="B69" s="15"/>
      <c r="C69" s="15"/>
      <c r="D69" s="15"/>
      <c r="E69" s="15"/>
      <c r="F69" s="14" t="b">
        <f t="shared" si="6"/>
        <v>0</v>
      </c>
      <c r="G69" s="15"/>
      <c r="H69" s="14" t="b">
        <f t="shared" si="7"/>
        <v>0</v>
      </c>
      <c r="I69" s="14">
        <f t="shared" si="8"/>
        <v>0</v>
      </c>
    </row>
    <row r="70" ht="15.75" spans="1:9">
      <c r="A70" s="14">
        <v>13</v>
      </c>
      <c r="B70" s="15"/>
      <c r="C70" s="15"/>
      <c r="D70" s="15"/>
      <c r="E70" s="15"/>
      <c r="F70" s="14" t="b">
        <f t="shared" si="6"/>
        <v>0</v>
      </c>
      <c r="G70" s="15"/>
      <c r="H70" s="14" t="b">
        <f t="shared" si="7"/>
        <v>0</v>
      </c>
      <c r="I70" s="14">
        <f t="shared" si="8"/>
        <v>0</v>
      </c>
    </row>
    <row r="71" ht="15.75" spans="1:9">
      <c r="A71" s="14">
        <v>14</v>
      </c>
      <c r="B71" s="15"/>
      <c r="C71" s="15"/>
      <c r="D71" s="15"/>
      <c r="E71" s="15"/>
      <c r="F71" s="14" t="b">
        <f t="shared" si="6"/>
        <v>0</v>
      </c>
      <c r="G71" s="15"/>
      <c r="H71" s="14" t="b">
        <f t="shared" si="7"/>
        <v>0</v>
      </c>
      <c r="I71" s="14">
        <f t="shared" si="8"/>
        <v>0</v>
      </c>
    </row>
    <row r="72" ht="15.75" spans="1:9">
      <c r="A72" s="14">
        <v>15</v>
      </c>
      <c r="B72" s="15"/>
      <c r="C72" s="15"/>
      <c r="D72" s="15"/>
      <c r="E72" s="15"/>
      <c r="F72" s="14" t="b">
        <f t="shared" si="6"/>
        <v>0</v>
      </c>
      <c r="G72" s="15"/>
      <c r="H72" s="14" t="b">
        <f t="shared" si="7"/>
        <v>0</v>
      </c>
      <c r="I72" s="14">
        <f t="shared" si="8"/>
        <v>0</v>
      </c>
    </row>
    <row r="73" ht="15.75" spans="1:9">
      <c r="A73" s="23" t="s">
        <v>16</v>
      </c>
      <c r="B73" s="24"/>
      <c r="C73" s="24"/>
      <c r="D73" s="24"/>
      <c r="E73" s="24"/>
      <c r="F73" s="24"/>
      <c r="G73" s="24"/>
      <c r="H73" s="25"/>
      <c r="I73" s="14">
        <f>SUM(I58:I72)</f>
        <v>0</v>
      </c>
    </row>
    <row r="74" spans="2:9">
      <c r="B74" s="19"/>
      <c r="C74" s="19"/>
      <c r="D74" s="19"/>
      <c r="E74" s="19"/>
      <c r="F74" s="19"/>
      <c r="G74" s="19"/>
      <c r="H74" s="19"/>
      <c r="I74" s="19"/>
    </row>
    <row r="75" ht="28" customHeight="1" spans="1:8">
      <c r="A75" s="31" t="s">
        <v>18</v>
      </c>
      <c r="B75" s="31"/>
      <c r="C75" s="31"/>
      <c r="D75" s="31"/>
      <c r="E75" s="31"/>
      <c r="F75" s="31"/>
      <c r="G75" s="31"/>
      <c r="H75" s="31"/>
    </row>
    <row r="76" spans="2:7">
      <c r="B76" s="19"/>
      <c r="C76" s="32"/>
      <c r="D76" s="32"/>
      <c r="E76" s="32"/>
      <c r="F76" s="32"/>
      <c r="G76" s="19"/>
    </row>
    <row r="77" ht="15.75" spans="2:7">
      <c r="B77" s="19"/>
      <c r="C77" s="32"/>
      <c r="D77" s="32"/>
      <c r="E77" s="32"/>
      <c r="F77" s="32"/>
      <c r="G77" s="19"/>
    </row>
    <row r="78" ht="14.25" spans="1:10">
      <c r="A78" s="20" t="s">
        <v>3</v>
      </c>
      <c r="B78" s="33" t="s">
        <v>19</v>
      </c>
      <c r="C78" s="20" t="s">
        <v>5</v>
      </c>
      <c r="D78" s="33" t="s">
        <v>20</v>
      </c>
      <c r="E78" s="33" t="s">
        <v>21</v>
      </c>
      <c r="F78" s="33" t="s">
        <v>22</v>
      </c>
      <c r="G78" s="21" t="s">
        <v>23</v>
      </c>
      <c r="H78" s="21" t="s">
        <v>24</v>
      </c>
      <c r="I78" s="22" t="s">
        <v>10</v>
      </c>
      <c r="J78" s="20" t="s">
        <v>12</v>
      </c>
    </row>
    <row r="79" ht="15.75" spans="1:10">
      <c r="A79" s="14">
        <v>1</v>
      </c>
      <c r="B79" s="15"/>
      <c r="C79" s="15"/>
      <c r="D79" s="15"/>
      <c r="E79" s="15"/>
      <c r="F79" s="15"/>
      <c r="G79" s="14" t="b">
        <f>IF(F79="A",400,IF(F79="B",150,IF(F79="C",100)))</f>
        <v>0</v>
      </c>
      <c r="H79" s="15"/>
      <c r="I79" s="14" t="b">
        <f>IF(H79=1,100%,IF(H79=2,70%,IF(H79=3,70%,IF(H79=4,40%,IF(H79=5,40%,IF(H79="其他",10%))))))</f>
        <v>0</v>
      </c>
      <c r="J79" s="14">
        <f>G79*I79</f>
        <v>0</v>
      </c>
    </row>
    <row r="80" ht="15.75" spans="1:10">
      <c r="A80" s="14">
        <v>2</v>
      </c>
      <c r="B80" s="15"/>
      <c r="C80" s="15"/>
      <c r="D80" s="15"/>
      <c r="E80" s="15"/>
      <c r="F80" s="15"/>
      <c r="G80" s="14" t="b">
        <f t="shared" ref="G80:G93" si="9">IF(F80="A",400,IF(F80="B",150,IF(F80="C",100)))</f>
        <v>0</v>
      </c>
      <c r="H80" s="15"/>
      <c r="I80" s="14" t="b">
        <f t="shared" ref="I80:I93" si="10">IF(H80=1,100%,IF(H80=2,70%,IF(H80=3,70%,IF(H80=4,40%,IF(H80=5,40%,IF(H80="其他",10%))))))</f>
        <v>0</v>
      </c>
      <c r="J80" s="14">
        <f t="shared" ref="J80:J93" si="11">G80*I80</f>
        <v>0</v>
      </c>
    </row>
    <row r="81" ht="15.75" spans="1:10">
      <c r="A81" s="14">
        <v>3</v>
      </c>
      <c r="B81" s="15"/>
      <c r="C81" s="15"/>
      <c r="D81" s="15"/>
      <c r="E81" s="15"/>
      <c r="F81" s="15"/>
      <c r="G81" s="14" t="b">
        <f t="shared" si="9"/>
        <v>0</v>
      </c>
      <c r="H81" s="15"/>
      <c r="I81" s="14" t="b">
        <f t="shared" si="10"/>
        <v>0</v>
      </c>
      <c r="J81" s="14">
        <f t="shared" si="11"/>
        <v>0</v>
      </c>
    </row>
    <row r="82" ht="15.75" spans="1:10">
      <c r="A82" s="14">
        <v>4</v>
      </c>
      <c r="B82" s="15"/>
      <c r="C82" s="15"/>
      <c r="D82" s="15"/>
      <c r="E82" s="15"/>
      <c r="F82" s="15"/>
      <c r="G82" s="14" t="b">
        <f t="shared" si="9"/>
        <v>0</v>
      </c>
      <c r="H82" s="15"/>
      <c r="I82" s="14" t="b">
        <f t="shared" si="10"/>
        <v>0</v>
      </c>
      <c r="J82" s="14">
        <f t="shared" si="11"/>
        <v>0</v>
      </c>
    </row>
    <row r="83" ht="15.75" spans="1:10">
      <c r="A83" s="14">
        <v>5</v>
      </c>
      <c r="B83" s="15"/>
      <c r="C83" s="15"/>
      <c r="D83" s="15"/>
      <c r="E83" s="15"/>
      <c r="F83" s="15"/>
      <c r="G83" s="14" t="b">
        <f t="shared" si="9"/>
        <v>0</v>
      </c>
      <c r="H83" s="15"/>
      <c r="I83" s="14" t="b">
        <f t="shared" si="10"/>
        <v>0</v>
      </c>
      <c r="J83" s="14">
        <f t="shared" si="11"/>
        <v>0</v>
      </c>
    </row>
    <row r="84" ht="15.75" spans="1:10">
      <c r="A84" s="14">
        <v>6</v>
      </c>
      <c r="B84" s="15"/>
      <c r="C84" s="15"/>
      <c r="D84" s="15"/>
      <c r="E84" s="15"/>
      <c r="F84" s="15"/>
      <c r="G84" s="14" t="b">
        <f t="shared" si="9"/>
        <v>0</v>
      </c>
      <c r="H84" s="15"/>
      <c r="I84" s="14" t="b">
        <f t="shared" si="10"/>
        <v>0</v>
      </c>
      <c r="J84" s="14">
        <f t="shared" si="11"/>
        <v>0</v>
      </c>
    </row>
    <row r="85" ht="15.75" spans="1:10">
      <c r="A85" s="14">
        <v>7</v>
      </c>
      <c r="B85" s="15"/>
      <c r="C85" s="15"/>
      <c r="D85" s="15"/>
      <c r="E85" s="15"/>
      <c r="F85" s="15"/>
      <c r="G85" s="14" t="b">
        <f t="shared" si="9"/>
        <v>0</v>
      </c>
      <c r="H85" s="15"/>
      <c r="I85" s="14" t="b">
        <f t="shared" si="10"/>
        <v>0</v>
      </c>
      <c r="J85" s="14">
        <f t="shared" si="11"/>
        <v>0</v>
      </c>
    </row>
    <row r="86" ht="15.75" spans="1:10">
      <c r="A86" s="14">
        <v>8</v>
      </c>
      <c r="B86" s="15"/>
      <c r="C86" s="15"/>
      <c r="D86" s="15"/>
      <c r="E86" s="15"/>
      <c r="F86" s="15"/>
      <c r="G86" s="14" t="b">
        <f t="shared" si="9"/>
        <v>0</v>
      </c>
      <c r="H86" s="15"/>
      <c r="I86" s="14" t="b">
        <f t="shared" si="10"/>
        <v>0</v>
      </c>
      <c r="J86" s="14">
        <f t="shared" si="11"/>
        <v>0</v>
      </c>
    </row>
    <row r="87" ht="15.75" spans="1:10">
      <c r="A87" s="14">
        <v>9</v>
      </c>
      <c r="B87" s="15"/>
      <c r="C87" s="15"/>
      <c r="D87" s="15"/>
      <c r="E87" s="15"/>
      <c r="F87" s="15"/>
      <c r="G87" s="14" t="b">
        <f t="shared" si="9"/>
        <v>0</v>
      </c>
      <c r="H87" s="15"/>
      <c r="I87" s="14" t="b">
        <f t="shared" si="10"/>
        <v>0</v>
      </c>
      <c r="J87" s="14">
        <f t="shared" si="11"/>
        <v>0</v>
      </c>
    </row>
    <row r="88" ht="15.75" spans="1:10">
      <c r="A88" s="14">
        <v>10</v>
      </c>
      <c r="B88" s="15"/>
      <c r="C88" s="15"/>
      <c r="D88" s="15"/>
      <c r="E88" s="15"/>
      <c r="F88" s="15"/>
      <c r="G88" s="14" t="b">
        <f t="shared" si="9"/>
        <v>0</v>
      </c>
      <c r="H88" s="15"/>
      <c r="I88" s="14" t="b">
        <f t="shared" si="10"/>
        <v>0</v>
      </c>
      <c r="J88" s="14">
        <f t="shared" si="11"/>
        <v>0</v>
      </c>
    </row>
    <row r="89" ht="15.75" spans="1:10">
      <c r="A89" s="14">
        <v>11</v>
      </c>
      <c r="B89" s="15"/>
      <c r="C89" s="15"/>
      <c r="D89" s="15"/>
      <c r="E89" s="15"/>
      <c r="F89" s="15"/>
      <c r="G89" s="14" t="b">
        <f t="shared" si="9"/>
        <v>0</v>
      </c>
      <c r="H89" s="15"/>
      <c r="I89" s="14" t="b">
        <f t="shared" si="10"/>
        <v>0</v>
      </c>
      <c r="J89" s="14">
        <f t="shared" si="11"/>
        <v>0</v>
      </c>
    </row>
    <row r="90" ht="15.75" spans="1:10">
      <c r="A90" s="14">
        <v>12</v>
      </c>
      <c r="B90" s="15"/>
      <c r="C90" s="15"/>
      <c r="D90" s="15"/>
      <c r="E90" s="15"/>
      <c r="F90" s="15"/>
      <c r="G90" s="14" t="b">
        <f t="shared" si="9"/>
        <v>0</v>
      </c>
      <c r="H90" s="15"/>
      <c r="I90" s="14" t="b">
        <f t="shared" si="10"/>
        <v>0</v>
      </c>
      <c r="J90" s="14">
        <f t="shared" si="11"/>
        <v>0</v>
      </c>
    </row>
    <row r="91" ht="15.75" spans="1:10">
      <c r="A91" s="14">
        <v>13</v>
      </c>
      <c r="B91" s="15"/>
      <c r="C91" s="15"/>
      <c r="D91" s="15"/>
      <c r="E91" s="15"/>
      <c r="F91" s="15"/>
      <c r="G91" s="14" t="b">
        <f t="shared" si="9"/>
        <v>0</v>
      </c>
      <c r="H91" s="15"/>
      <c r="I91" s="14" t="b">
        <f t="shared" si="10"/>
        <v>0</v>
      </c>
      <c r="J91" s="14">
        <f t="shared" si="11"/>
        <v>0</v>
      </c>
    </row>
    <row r="92" ht="15.75" spans="1:10">
      <c r="A92" s="14">
        <v>14</v>
      </c>
      <c r="B92" s="15"/>
      <c r="C92" s="15"/>
      <c r="D92" s="15"/>
      <c r="E92" s="15"/>
      <c r="F92" s="15"/>
      <c r="G92" s="14" t="b">
        <f t="shared" si="9"/>
        <v>0</v>
      </c>
      <c r="H92" s="15"/>
      <c r="I92" s="14" t="b">
        <f t="shared" si="10"/>
        <v>0</v>
      </c>
      <c r="J92" s="14">
        <f t="shared" si="11"/>
        <v>0</v>
      </c>
    </row>
    <row r="93" ht="15.75" spans="1:10">
      <c r="A93" s="14">
        <v>15</v>
      </c>
      <c r="B93" s="15"/>
      <c r="C93" s="15"/>
      <c r="D93" s="15"/>
      <c r="E93" s="15"/>
      <c r="F93" s="15"/>
      <c r="G93" s="14" t="b">
        <f t="shared" si="9"/>
        <v>0</v>
      </c>
      <c r="H93" s="15"/>
      <c r="I93" s="14" t="b">
        <f t="shared" si="10"/>
        <v>0</v>
      </c>
      <c r="J93" s="14">
        <f t="shared" si="11"/>
        <v>0</v>
      </c>
    </row>
    <row r="94" ht="15.75" spans="1:10">
      <c r="A94" s="34" t="s">
        <v>25</v>
      </c>
      <c r="B94" s="35"/>
      <c r="C94" s="35"/>
      <c r="D94" s="35"/>
      <c r="E94" s="35"/>
      <c r="F94" s="35"/>
      <c r="G94" s="35"/>
      <c r="H94" s="35"/>
      <c r="I94" s="54"/>
      <c r="J94" s="14">
        <f>SUM(J79:J93)</f>
        <v>0</v>
      </c>
    </row>
    <row r="95" spans="2:7">
      <c r="B95" s="19"/>
      <c r="C95" s="32"/>
      <c r="D95" s="32"/>
      <c r="E95" s="32"/>
      <c r="F95" s="32"/>
      <c r="G95" s="19"/>
    </row>
    <row r="96" ht="16.5" customHeight="1" spans="1:11">
      <c r="A96" s="36" t="s">
        <v>26</v>
      </c>
      <c r="B96" s="36"/>
      <c r="C96" s="36"/>
      <c r="D96" s="36"/>
      <c r="E96" s="36"/>
      <c r="F96" s="36"/>
      <c r="G96" s="36"/>
      <c r="H96" s="36"/>
      <c r="I96" s="36"/>
      <c r="J96" s="36"/>
      <c r="K96" s="36"/>
    </row>
    <row r="97" ht="21" spans="1:11">
      <c r="A97" s="37" t="s">
        <v>27</v>
      </c>
      <c r="B97" s="37"/>
      <c r="C97" s="37"/>
      <c r="D97" s="37"/>
      <c r="E97" s="37"/>
      <c r="F97" s="37"/>
      <c r="G97" s="37"/>
      <c r="H97" s="38"/>
      <c r="I97" s="38"/>
      <c r="J97" s="38"/>
      <c r="K97" s="38"/>
    </row>
    <row r="98" ht="14.25" spans="1:7">
      <c r="A98" s="39" t="s">
        <v>28</v>
      </c>
      <c r="B98" s="39"/>
      <c r="C98" s="39" t="s">
        <v>29</v>
      </c>
      <c r="D98" s="40"/>
      <c r="E98" s="41" t="s">
        <v>30</v>
      </c>
      <c r="F98" s="42"/>
      <c r="G98" s="43" t="s">
        <v>12</v>
      </c>
    </row>
    <row r="99" ht="15.75" spans="1:7">
      <c r="A99" s="15"/>
      <c r="B99" s="15"/>
      <c r="C99" s="15"/>
      <c r="D99" s="15"/>
      <c r="E99" s="44"/>
      <c r="F99" s="45"/>
      <c r="G99" s="14">
        <f>IF(A99="有",5,0)</f>
        <v>0</v>
      </c>
    </row>
    <row r="100" spans="2:7">
      <c r="B100" s="19"/>
      <c r="C100" s="32"/>
      <c r="D100" s="32"/>
      <c r="E100" s="32"/>
      <c r="F100" s="32"/>
      <c r="G100" s="19"/>
    </row>
    <row r="101" spans="2:7">
      <c r="B101" s="19"/>
      <c r="C101" s="32"/>
      <c r="D101" s="32"/>
      <c r="E101" s="32"/>
      <c r="F101" s="32"/>
      <c r="G101" s="19"/>
    </row>
    <row r="102" ht="16.5" spans="1:9">
      <c r="A102" s="37" t="s">
        <v>31</v>
      </c>
      <c r="B102" s="37"/>
      <c r="C102" s="37"/>
      <c r="D102" s="37"/>
      <c r="E102" s="37"/>
      <c r="F102" s="37"/>
      <c r="G102" s="37"/>
      <c r="H102" s="37"/>
      <c r="I102" s="37"/>
    </row>
    <row r="103" spans="1:11">
      <c r="A103" s="46" t="s">
        <v>32</v>
      </c>
      <c r="B103" s="46" t="s">
        <v>29</v>
      </c>
      <c r="C103" s="46" t="s">
        <v>33</v>
      </c>
      <c r="D103" s="46" t="s">
        <v>7</v>
      </c>
      <c r="E103" s="46" t="s">
        <v>8</v>
      </c>
      <c r="F103" s="47" t="s">
        <v>24</v>
      </c>
      <c r="G103" s="48" t="s">
        <v>10</v>
      </c>
      <c r="H103" s="48"/>
      <c r="I103" s="47" t="s">
        <v>34</v>
      </c>
      <c r="J103" s="47" t="s">
        <v>35</v>
      </c>
      <c r="K103" s="46" t="s">
        <v>12</v>
      </c>
    </row>
    <row r="104" ht="15.75" spans="1:11">
      <c r="A104" s="14">
        <v>1</v>
      </c>
      <c r="B104" s="15"/>
      <c r="C104" s="15"/>
      <c r="D104" s="15"/>
      <c r="E104" s="14" t="b">
        <f>IF(D104="A",200,IF(D104="B",140,IF(D104="C",100,IF(D104="D",60,IF(D104="E",30)))))</f>
        <v>0</v>
      </c>
      <c r="F104" s="15"/>
      <c r="G104" s="49" t="b">
        <f>IF(F104=1,100%,IF(F104=2,70%,IF(F104=3,70%,IF(F104=4,40%,IF(F104=5,40%,IF(F104="其他",10%))))))</f>
        <v>0</v>
      </c>
      <c r="H104" s="50"/>
      <c r="I104" s="15"/>
      <c r="J104" s="14" t="b">
        <f>IF(I104="是",0.5,IF(I104="否",1))</f>
        <v>0</v>
      </c>
      <c r="K104" s="14">
        <f>E104*G104*J104</f>
        <v>0</v>
      </c>
    </row>
    <row r="105" ht="15.75" spans="1:11">
      <c r="A105" s="14">
        <v>2</v>
      </c>
      <c r="B105" s="15"/>
      <c r="C105" s="15"/>
      <c r="D105" s="15"/>
      <c r="E105" s="14" t="b">
        <f t="shared" ref="E105:E118" si="12">IF(D105="A",200,IF(D105="B",140,IF(D105="C",100,IF(D105="D",60,IF(D105="E",30)))))</f>
        <v>0</v>
      </c>
      <c r="F105" s="15"/>
      <c r="G105" s="49" t="b">
        <f t="shared" ref="G105:G118" si="13">IF(F105=1,100%,IF(F105=2,70%,IF(F105=3,70%,IF(F105=4,40%,IF(F105=5,40%,IF(F105="其他",10%))))))</f>
        <v>0</v>
      </c>
      <c r="H105" s="50"/>
      <c r="I105" s="15"/>
      <c r="J105" s="14" t="b">
        <f t="shared" ref="J105:J118" si="14">IF(I105="是",0.5,IF(I105="否",1))</f>
        <v>0</v>
      </c>
      <c r="K105" s="14">
        <f t="shared" ref="K105:K118" si="15">E105*G105*J105</f>
        <v>0</v>
      </c>
    </row>
    <row r="106" ht="15.75" spans="1:11">
      <c r="A106" s="14">
        <v>3</v>
      </c>
      <c r="B106" s="15"/>
      <c r="C106" s="15"/>
      <c r="D106" s="15"/>
      <c r="E106" s="14" t="b">
        <f t="shared" si="12"/>
        <v>0</v>
      </c>
      <c r="F106" s="15"/>
      <c r="G106" s="49" t="b">
        <f t="shared" si="13"/>
        <v>0</v>
      </c>
      <c r="H106" s="50"/>
      <c r="I106" s="15"/>
      <c r="J106" s="14" t="b">
        <f t="shared" si="14"/>
        <v>0</v>
      </c>
      <c r="K106" s="14">
        <f t="shared" si="15"/>
        <v>0</v>
      </c>
    </row>
    <row r="107" ht="15.75" spans="1:11">
      <c r="A107" s="14">
        <v>4</v>
      </c>
      <c r="B107" s="15"/>
      <c r="C107" s="15"/>
      <c r="D107" s="15"/>
      <c r="E107" s="14" t="b">
        <f t="shared" si="12"/>
        <v>0</v>
      </c>
      <c r="F107" s="15"/>
      <c r="G107" s="49" t="b">
        <f t="shared" si="13"/>
        <v>0</v>
      </c>
      <c r="H107" s="50"/>
      <c r="I107" s="15"/>
      <c r="J107" s="14" t="b">
        <f t="shared" si="14"/>
        <v>0</v>
      </c>
      <c r="K107" s="14">
        <f t="shared" si="15"/>
        <v>0</v>
      </c>
    </row>
    <row r="108" ht="15.75" spans="1:11">
      <c r="A108" s="14">
        <v>5</v>
      </c>
      <c r="B108" s="15"/>
      <c r="C108" s="15"/>
      <c r="D108" s="15"/>
      <c r="E108" s="14" t="b">
        <f t="shared" si="12"/>
        <v>0</v>
      </c>
      <c r="F108" s="15"/>
      <c r="G108" s="49" t="b">
        <f t="shared" si="13"/>
        <v>0</v>
      </c>
      <c r="H108" s="50"/>
      <c r="I108" s="15"/>
      <c r="J108" s="14" t="b">
        <f t="shared" si="14"/>
        <v>0</v>
      </c>
      <c r="K108" s="14">
        <f t="shared" si="15"/>
        <v>0</v>
      </c>
    </row>
    <row r="109" ht="15.75" spans="1:11">
      <c r="A109" s="14">
        <v>6</v>
      </c>
      <c r="B109" s="15"/>
      <c r="C109" s="15"/>
      <c r="D109" s="15"/>
      <c r="E109" s="14" t="b">
        <f t="shared" si="12"/>
        <v>0</v>
      </c>
      <c r="F109" s="15"/>
      <c r="G109" s="49" t="b">
        <f t="shared" si="13"/>
        <v>0</v>
      </c>
      <c r="H109" s="50"/>
      <c r="I109" s="15"/>
      <c r="J109" s="14" t="b">
        <f t="shared" si="14"/>
        <v>0</v>
      </c>
      <c r="K109" s="14">
        <f t="shared" si="15"/>
        <v>0</v>
      </c>
    </row>
    <row r="110" ht="15.75" spans="1:11">
      <c r="A110" s="14">
        <v>7</v>
      </c>
      <c r="B110" s="15"/>
      <c r="C110" s="15"/>
      <c r="D110" s="15"/>
      <c r="E110" s="14" t="b">
        <f t="shared" si="12"/>
        <v>0</v>
      </c>
      <c r="F110" s="15"/>
      <c r="G110" s="49" t="b">
        <f t="shared" si="13"/>
        <v>0</v>
      </c>
      <c r="H110" s="50"/>
      <c r="I110" s="15"/>
      <c r="J110" s="14" t="b">
        <f t="shared" si="14"/>
        <v>0</v>
      </c>
      <c r="K110" s="14">
        <f t="shared" si="15"/>
        <v>0</v>
      </c>
    </row>
    <row r="111" ht="15.75" spans="1:11">
      <c r="A111" s="14">
        <v>8</v>
      </c>
      <c r="B111" s="15"/>
      <c r="C111" s="15"/>
      <c r="D111" s="15"/>
      <c r="E111" s="14" t="b">
        <f t="shared" si="12"/>
        <v>0</v>
      </c>
      <c r="F111" s="15"/>
      <c r="G111" s="49" t="b">
        <f t="shared" si="13"/>
        <v>0</v>
      </c>
      <c r="H111" s="50"/>
      <c r="I111" s="15"/>
      <c r="J111" s="14" t="b">
        <f t="shared" si="14"/>
        <v>0</v>
      </c>
      <c r="K111" s="14">
        <f t="shared" si="15"/>
        <v>0</v>
      </c>
    </row>
    <row r="112" ht="15.75" spans="1:11">
      <c r="A112" s="14">
        <v>9</v>
      </c>
      <c r="B112" s="15"/>
      <c r="C112" s="15"/>
      <c r="D112" s="15"/>
      <c r="E112" s="14" t="b">
        <f t="shared" si="12"/>
        <v>0</v>
      </c>
      <c r="F112" s="15"/>
      <c r="G112" s="49" t="b">
        <f t="shared" si="13"/>
        <v>0</v>
      </c>
      <c r="H112" s="50"/>
      <c r="I112" s="15"/>
      <c r="J112" s="14" t="b">
        <f t="shared" si="14"/>
        <v>0</v>
      </c>
      <c r="K112" s="14">
        <f t="shared" si="15"/>
        <v>0</v>
      </c>
    </row>
    <row r="113" ht="15.75" spans="1:11">
      <c r="A113" s="14">
        <v>10</v>
      </c>
      <c r="B113" s="15"/>
      <c r="C113" s="15"/>
      <c r="D113" s="15"/>
      <c r="E113" s="14" t="b">
        <f t="shared" si="12"/>
        <v>0</v>
      </c>
      <c r="F113" s="15"/>
      <c r="G113" s="49" t="b">
        <f t="shared" si="13"/>
        <v>0</v>
      </c>
      <c r="H113" s="50"/>
      <c r="I113" s="15"/>
      <c r="J113" s="14" t="b">
        <f t="shared" si="14"/>
        <v>0</v>
      </c>
      <c r="K113" s="14">
        <f t="shared" si="15"/>
        <v>0</v>
      </c>
    </row>
    <row r="114" ht="15.75" spans="1:11">
      <c r="A114" s="14">
        <v>11</v>
      </c>
      <c r="B114" s="15"/>
      <c r="C114" s="15"/>
      <c r="D114" s="15"/>
      <c r="E114" s="14" t="b">
        <f t="shared" si="12"/>
        <v>0</v>
      </c>
      <c r="F114" s="15"/>
      <c r="G114" s="49" t="b">
        <f t="shared" si="13"/>
        <v>0</v>
      </c>
      <c r="H114" s="50"/>
      <c r="I114" s="15"/>
      <c r="J114" s="14" t="b">
        <f t="shared" si="14"/>
        <v>0</v>
      </c>
      <c r="K114" s="14">
        <f t="shared" si="15"/>
        <v>0</v>
      </c>
    </row>
    <row r="115" ht="15.75" spans="1:11">
      <c r="A115" s="14">
        <v>12</v>
      </c>
      <c r="B115" s="15"/>
      <c r="C115" s="15"/>
      <c r="D115" s="15"/>
      <c r="E115" s="14" t="b">
        <f t="shared" si="12"/>
        <v>0</v>
      </c>
      <c r="F115" s="15"/>
      <c r="G115" s="49" t="b">
        <f t="shared" si="13"/>
        <v>0</v>
      </c>
      <c r="H115" s="50"/>
      <c r="I115" s="15"/>
      <c r="J115" s="14" t="b">
        <f t="shared" si="14"/>
        <v>0</v>
      </c>
      <c r="K115" s="14">
        <f t="shared" si="15"/>
        <v>0</v>
      </c>
    </row>
    <row r="116" ht="15.75" spans="1:11">
      <c r="A116" s="14">
        <v>13</v>
      </c>
      <c r="B116" s="15"/>
      <c r="C116" s="15"/>
      <c r="D116" s="15"/>
      <c r="E116" s="14" t="b">
        <f t="shared" si="12"/>
        <v>0</v>
      </c>
      <c r="F116" s="15"/>
      <c r="G116" s="49" t="b">
        <f t="shared" si="13"/>
        <v>0</v>
      </c>
      <c r="H116" s="50"/>
      <c r="I116" s="15"/>
      <c r="J116" s="14" t="b">
        <f t="shared" si="14"/>
        <v>0</v>
      </c>
      <c r="K116" s="14">
        <f t="shared" si="15"/>
        <v>0</v>
      </c>
    </row>
    <row r="117" ht="15.75" spans="1:11">
      <c r="A117" s="14">
        <v>14</v>
      </c>
      <c r="B117" s="15"/>
      <c r="C117" s="15"/>
      <c r="D117" s="15"/>
      <c r="E117" s="14" t="b">
        <f t="shared" si="12"/>
        <v>0</v>
      </c>
      <c r="F117" s="15"/>
      <c r="G117" s="49" t="b">
        <f t="shared" si="13"/>
        <v>0</v>
      </c>
      <c r="H117" s="50"/>
      <c r="I117" s="15"/>
      <c r="J117" s="14" t="b">
        <f t="shared" si="14"/>
        <v>0</v>
      </c>
      <c r="K117" s="14">
        <f t="shared" si="15"/>
        <v>0</v>
      </c>
    </row>
    <row r="118" ht="15.75" spans="1:11">
      <c r="A118" s="14">
        <v>15</v>
      </c>
      <c r="B118" s="15"/>
      <c r="C118" s="15"/>
      <c r="D118" s="15"/>
      <c r="E118" s="14" t="b">
        <f t="shared" si="12"/>
        <v>0</v>
      </c>
      <c r="F118" s="15"/>
      <c r="G118" s="49" t="b">
        <f t="shared" si="13"/>
        <v>0</v>
      </c>
      <c r="H118" s="50"/>
      <c r="I118" s="15"/>
      <c r="J118" s="14" t="b">
        <f t="shared" si="14"/>
        <v>0</v>
      </c>
      <c r="K118" s="14">
        <f t="shared" si="15"/>
        <v>0</v>
      </c>
    </row>
    <row r="119" ht="15.75" spans="1:11">
      <c r="A119" s="23" t="s">
        <v>25</v>
      </c>
      <c r="B119" s="24"/>
      <c r="C119" s="24"/>
      <c r="D119" s="24"/>
      <c r="E119" s="24"/>
      <c r="F119" s="24"/>
      <c r="G119" s="24"/>
      <c r="H119" s="24"/>
      <c r="I119" s="24"/>
      <c r="J119" s="25"/>
      <c r="K119" s="14">
        <f>SUM(K104:K118)</f>
        <v>0</v>
      </c>
    </row>
    <row r="122" ht="16.5" spans="1:9">
      <c r="A122" s="51" t="s">
        <v>36</v>
      </c>
      <c r="B122" s="37"/>
      <c r="C122" s="37"/>
      <c r="D122" s="37"/>
      <c r="E122" s="37"/>
      <c r="F122" s="37"/>
      <c r="G122" s="37"/>
      <c r="H122" s="37"/>
      <c r="I122" s="37"/>
    </row>
    <row r="123" ht="14.25" spans="1:3">
      <c r="A123" s="52" t="s">
        <v>3</v>
      </c>
      <c r="B123" s="53" t="s">
        <v>37</v>
      </c>
      <c r="C123" s="53" t="s">
        <v>38</v>
      </c>
    </row>
    <row r="124" ht="15.75" spans="1:3">
      <c r="A124" s="14">
        <v>1</v>
      </c>
      <c r="B124" s="15"/>
      <c r="C124" s="15"/>
    </row>
    <row r="125" ht="15.75" spans="1:3">
      <c r="A125" s="14">
        <v>2</v>
      </c>
      <c r="B125" s="15"/>
      <c r="C125" s="15"/>
    </row>
    <row r="126" ht="15.75" spans="1:3">
      <c r="A126" s="14">
        <v>3</v>
      </c>
      <c r="B126" s="15"/>
      <c r="C126" s="15"/>
    </row>
    <row r="127" ht="15.75" spans="1:3">
      <c r="A127" s="14">
        <v>4</v>
      </c>
      <c r="B127" s="15"/>
      <c r="C127" s="15"/>
    </row>
    <row r="128" ht="15.75" spans="1:3">
      <c r="A128" s="14">
        <v>5</v>
      </c>
      <c r="B128" s="15"/>
      <c r="C128" s="15"/>
    </row>
    <row r="129" ht="15.75" spans="1:3">
      <c r="A129" s="14">
        <v>6</v>
      </c>
      <c r="B129" s="15"/>
      <c r="C129" s="15"/>
    </row>
    <row r="130" ht="15.75" spans="1:3">
      <c r="A130" s="14">
        <v>7</v>
      </c>
      <c r="B130" s="15"/>
      <c r="C130" s="15"/>
    </row>
    <row r="131" ht="15.75" spans="1:3">
      <c r="A131" s="14">
        <v>8</v>
      </c>
      <c r="B131" s="15"/>
      <c r="C131" s="15"/>
    </row>
    <row r="132" ht="15.75" spans="1:3">
      <c r="A132" s="14">
        <v>9</v>
      </c>
      <c r="B132" s="15"/>
      <c r="C132" s="15"/>
    </row>
    <row r="133" ht="15.75" spans="1:3">
      <c r="A133" s="14">
        <v>10</v>
      </c>
      <c r="B133" s="15"/>
      <c r="C133" s="15"/>
    </row>
    <row r="134" ht="15.75" spans="1:3">
      <c r="A134" s="14">
        <v>11</v>
      </c>
      <c r="B134" s="15"/>
      <c r="C134" s="15"/>
    </row>
    <row r="135" ht="15.75" spans="1:3">
      <c r="A135" s="14">
        <v>12</v>
      </c>
      <c r="B135" s="15"/>
      <c r="C135" s="15"/>
    </row>
    <row r="136" ht="15.75" spans="1:3">
      <c r="A136" s="14">
        <v>13</v>
      </c>
      <c r="B136" s="15"/>
      <c r="C136" s="15"/>
    </row>
    <row r="137" ht="15.75" spans="1:3">
      <c r="A137" s="14">
        <v>14</v>
      </c>
      <c r="B137" s="15"/>
      <c r="C137" s="15"/>
    </row>
    <row r="138" ht="15.75" spans="1:3">
      <c r="A138" s="14">
        <v>15</v>
      </c>
      <c r="B138" s="15"/>
      <c r="C138" s="15"/>
    </row>
    <row r="139" ht="15.75" spans="1:3">
      <c r="A139" s="14">
        <v>16</v>
      </c>
      <c r="B139" s="15"/>
      <c r="C139" s="15"/>
    </row>
    <row r="140" ht="15.75" spans="1:3">
      <c r="A140" s="14">
        <v>17</v>
      </c>
      <c r="B140" s="15"/>
      <c r="C140" s="15"/>
    </row>
    <row r="141" ht="15.75" spans="1:3">
      <c r="A141" s="14">
        <v>18</v>
      </c>
      <c r="B141" s="15"/>
      <c r="C141" s="15"/>
    </row>
    <row r="142" ht="15.75" spans="1:3">
      <c r="A142" s="34" t="s">
        <v>39</v>
      </c>
      <c r="B142" s="24"/>
      <c r="C142" s="14">
        <f>SUM(C124:C141)</f>
        <v>0</v>
      </c>
    </row>
    <row r="147" ht="16.5" spans="1:11">
      <c r="A147" s="51" t="s">
        <v>40</v>
      </c>
      <c r="B147" s="37"/>
      <c r="C147" s="37"/>
      <c r="D147" s="37"/>
      <c r="E147" s="37"/>
      <c r="F147" s="37"/>
      <c r="G147" s="37"/>
      <c r="H147" s="37"/>
      <c r="I147" s="37"/>
      <c r="J147" s="37"/>
      <c r="K147" s="37"/>
    </row>
    <row r="148" spans="1:12">
      <c r="A148" s="55" t="s">
        <v>32</v>
      </c>
      <c r="B148" s="55" t="s">
        <v>29</v>
      </c>
      <c r="C148" s="55" t="s">
        <v>33</v>
      </c>
      <c r="D148" s="55" t="s">
        <v>7</v>
      </c>
      <c r="E148" s="55" t="s">
        <v>8</v>
      </c>
      <c r="F148" s="56" t="s">
        <v>24</v>
      </c>
      <c r="G148" s="55" t="s">
        <v>10</v>
      </c>
      <c r="H148" s="55" t="s">
        <v>41</v>
      </c>
      <c r="I148" s="55" t="s">
        <v>42</v>
      </c>
      <c r="J148" s="55" t="s">
        <v>34</v>
      </c>
      <c r="K148" s="55" t="s">
        <v>35</v>
      </c>
      <c r="L148" s="55" t="s">
        <v>12</v>
      </c>
    </row>
    <row r="149" ht="15.75" spans="1:12">
      <c r="A149" s="14">
        <v>1</v>
      </c>
      <c r="B149" s="15"/>
      <c r="C149" s="15"/>
      <c r="D149" s="15"/>
      <c r="E149" s="14" t="b">
        <f>IF(D149="A",200,IF(D149="B",140,IF(D149="C",100,IF(D149="D",60,IF(D149="E",30,IF(D149="F",20,IF(D149="G",10)))))))</f>
        <v>0</v>
      </c>
      <c r="F149" s="15"/>
      <c r="G149" s="14" t="b">
        <f>IF(F149=1,100%,IF(F149=2,70%,IF(F149=3,70%,IF(F149=4,40%,IF(F149=5,40%,IF(F149="其他",10%))))))</f>
        <v>0</v>
      </c>
      <c r="H149" s="57"/>
      <c r="I149" s="14" t="b">
        <f>IF(H149="是",1.2,IF(H149="否",1))</f>
        <v>0</v>
      </c>
      <c r="J149" s="15"/>
      <c r="K149" s="14" t="b">
        <f>IF(J149="是",0.5,IF(J149="否",1))</f>
        <v>0</v>
      </c>
      <c r="L149" s="14">
        <f>E149*G149*I149*K149</f>
        <v>0</v>
      </c>
    </row>
    <row r="150" ht="15.75" spans="1:12">
      <c r="A150" s="14">
        <v>2</v>
      </c>
      <c r="B150" s="15"/>
      <c r="C150" s="15"/>
      <c r="D150" s="15"/>
      <c r="E150" s="14" t="b">
        <f t="shared" ref="E150:E163" si="16">IF(D150="A",200,IF(D150="B",140,IF(D150="C",100,IF(D150="D",60,IF(D150="E",30,IF(D150="F",20,IF(D150="G",10)))))))</f>
        <v>0</v>
      </c>
      <c r="F150" s="15"/>
      <c r="G150" s="14" t="b">
        <f t="shared" ref="G150:G163" si="17">IF(F150=1,100%,IF(F150=2,70%,IF(F150=3,70%,IF(F150=4,40%,IF(F150=5,40%,IF(F150="其他",10%))))))</f>
        <v>0</v>
      </c>
      <c r="H150" s="57"/>
      <c r="I150" s="14" t="b">
        <f t="shared" ref="I150:I163" si="18">IF(H150="是",1.2,IF(H150="否",1))</f>
        <v>0</v>
      </c>
      <c r="J150" s="15"/>
      <c r="K150" s="14" t="b">
        <f t="shared" ref="K150:K163" si="19">IF(J150="是",0.5,IF(J150="否",1))</f>
        <v>0</v>
      </c>
      <c r="L150" s="14">
        <f t="shared" ref="L150:L163" si="20">E150*G150*I150*K150</f>
        <v>0</v>
      </c>
    </row>
    <row r="151" ht="15.75" spans="1:12">
      <c r="A151" s="14">
        <v>3</v>
      </c>
      <c r="B151" s="15"/>
      <c r="C151" s="15"/>
      <c r="D151" s="15"/>
      <c r="E151" s="14" t="b">
        <f t="shared" si="16"/>
        <v>0</v>
      </c>
      <c r="F151" s="15"/>
      <c r="G151" s="14" t="b">
        <f t="shared" si="17"/>
        <v>0</v>
      </c>
      <c r="H151" s="57"/>
      <c r="I151" s="14" t="b">
        <f t="shared" si="18"/>
        <v>0</v>
      </c>
      <c r="J151" s="15"/>
      <c r="K151" s="14" t="b">
        <f t="shared" si="19"/>
        <v>0</v>
      </c>
      <c r="L151" s="14">
        <f t="shared" si="20"/>
        <v>0</v>
      </c>
    </row>
    <row r="152" ht="15.75" spans="1:12">
      <c r="A152" s="14">
        <v>4</v>
      </c>
      <c r="B152" s="15"/>
      <c r="C152" s="15"/>
      <c r="D152" s="15"/>
      <c r="E152" s="14" t="b">
        <f t="shared" si="16"/>
        <v>0</v>
      </c>
      <c r="F152" s="15"/>
      <c r="G152" s="14" t="b">
        <f t="shared" si="17"/>
        <v>0</v>
      </c>
      <c r="H152" s="57"/>
      <c r="I152" s="14" t="b">
        <f t="shared" si="18"/>
        <v>0</v>
      </c>
      <c r="J152" s="15"/>
      <c r="K152" s="14" t="b">
        <f t="shared" si="19"/>
        <v>0</v>
      </c>
      <c r="L152" s="14">
        <f t="shared" si="20"/>
        <v>0</v>
      </c>
    </row>
    <row r="153" ht="15.75" spans="1:12">
      <c r="A153" s="14">
        <v>5</v>
      </c>
      <c r="B153" s="15"/>
      <c r="C153" s="15"/>
      <c r="D153" s="15"/>
      <c r="E153" s="14" t="b">
        <f t="shared" si="16"/>
        <v>0</v>
      </c>
      <c r="F153" s="15"/>
      <c r="G153" s="14" t="b">
        <f t="shared" si="17"/>
        <v>0</v>
      </c>
      <c r="H153" s="57"/>
      <c r="I153" s="14" t="b">
        <f t="shared" si="18"/>
        <v>0</v>
      </c>
      <c r="J153" s="15"/>
      <c r="K153" s="14" t="b">
        <f t="shared" si="19"/>
        <v>0</v>
      </c>
      <c r="L153" s="14">
        <f t="shared" si="20"/>
        <v>0</v>
      </c>
    </row>
    <row r="154" ht="15.75" spans="1:12">
      <c r="A154" s="14">
        <v>6</v>
      </c>
      <c r="B154" s="15"/>
      <c r="C154" s="15"/>
      <c r="D154" s="15"/>
      <c r="E154" s="14" t="b">
        <f t="shared" si="16"/>
        <v>0</v>
      </c>
      <c r="F154" s="15"/>
      <c r="G154" s="14" t="b">
        <f t="shared" si="17"/>
        <v>0</v>
      </c>
      <c r="H154" s="57"/>
      <c r="I154" s="14" t="b">
        <f t="shared" si="18"/>
        <v>0</v>
      </c>
      <c r="J154" s="15"/>
      <c r="K154" s="14" t="b">
        <f t="shared" si="19"/>
        <v>0</v>
      </c>
      <c r="L154" s="14">
        <f t="shared" si="20"/>
        <v>0</v>
      </c>
    </row>
    <row r="155" ht="15.75" spans="1:12">
      <c r="A155" s="14">
        <v>7</v>
      </c>
      <c r="B155" s="15"/>
      <c r="C155" s="15"/>
      <c r="D155" s="15"/>
      <c r="E155" s="14" t="b">
        <f t="shared" si="16"/>
        <v>0</v>
      </c>
      <c r="F155" s="15"/>
      <c r="G155" s="14" t="b">
        <f t="shared" si="17"/>
        <v>0</v>
      </c>
      <c r="H155" s="57"/>
      <c r="I155" s="14" t="b">
        <f t="shared" si="18"/>
        <v>0</v>
      </c>
      <c r="J155" s="15"/>
      <c r="K155" s="14" t="b">
        <f t="shared" si="19"/>
        <v>0</v>
      </c>
      <c r="L155" s="14">
        <f t="shared" si="20"/>
        <v>0</v>
      </c>
    </row>
    <row r="156" ht="15.75" spans="1:12">
      <c r="A156" s="14">
        <v>8</v>
      </c>
      <c r="B156" s="15"/>
      <c r="C156" s="15"/>
      <c r="D156" s="15"/>
      <c r="E156" s="14" t="b">
        <f t="shared" si="16"/>
        <v>0</v>
      </c>
      <c r="F156" s="15"/>
      <c r="G156" s="14" t="b">
        <f t="shared" si="17"/>
        <v>0</v>
      </c>
      <c r="H156" s="57"/>
      <c r="I156" s="14" t="b">
        <f t="shared" si="18"/>
        <v>0</v>
      </c>
      <c r="J156" s="15"/>
      <c r="K156" s="14" t="b">
        <f t="shared" si="19"/>
        <v>0</v>
      </c>
      <c r="L156" s="14">
        <f t="shared" si="20"/>
        <v>0</v>
      </c>
    </row>
    <row r="157" ht="15.75" spans="1:12">
      <c r="A157" s="14">
        <v>9</v>
      </c>
      <c r="B157" s="15"/>
      <c r="C157" s="15"/>
      <c r="D157" s="15"/>
      <c r="E157" s="14" t="b">
        <f t="shared" si="16"/>
        <v>0</v>
      </c>
      <c r="F157" s="15"/>
      <c r="G157" s="14" t="b">
        <f t="shared" si="17"/>
        <v>0</v>
      </c>
      <c r="H157" s="57"/>
      <c r="I157" s="14" t="b">
        <f t="shared" si="18"/>
        <v>0</v>
      </c>
      <c r="J157" s="15"/>
      <c r="K157" s="14" t="b">
        <f t="shared" si="19"/>
        <v>0</v>
      </c>
      <c r="L157" s="14">
        <f t="shared" si="20"/>
        <v>0</v>
      </c>
    </row>
    <row r="158" ht="15.75" spans="1:12">
      <c r="A158" s="14">
        <v>10</v>
      </c>
      <c r="B158" s="15"/>
      <c r="C158" s="15"/>
      <c r="D158" s="15"/>
      <c r="E158" s="14" t="b">
        <f t="shared" si="16"/>
        <v>0</v>
      </c>
      <c r="F158" s="15"/>
      <c r="G158" s="14" t="b">
        <f t="shared" si="17"/>
        <v>0</v>
      </c>
      <c r="H158" s="57"/>
      <c r="I158" s="14" t="b">
        <f t="shared" si="18"/>
        <v>0</v>
      </c>
      <c r="J158" s="15"/>
      <c r="K158" s="14" t="b">
        <f t="shared" si="19"/>
        <v>0</v>
      </c>
      <c r="L158" s="14">
        <f t="shared" si="20"/>
        <v>0</v>
      </c>
    </row>
    <row r="159" ht="15.75" spans="1:12">
      <c r="A159" s="14">
        <v>11</v>
      </c>
      <c r="B159" s="15"/>
      <c r="C159" s="15"/>
      <c r="D159" s="15"/>
      <c r="E159" s="14" t="b">
        <f t="shared" si="16"/>
        <v>0</v>
      </c>
      <c r="F159" s="15"/>
      <c r="G159" s="14" t="b">
        <f t="shared" si="17"/>
        <v>0</v>
      </c>
      <c r="H159" s="57"/>
      <c r="I159" s="14" t="b">
        <f t="shared" si="18"/>
        <v>0</v>
      </c>
      <c r="J159" s="15"/>
      <c r="K159" s="14" t="b">
        <f t="shared" si="19"/>
        <v>0</v>
      </c>
      <c r="L159" s="14">
        <f t="shared" si="20"/>
        <v>0</v>
      </c>
    </row>
    <row r="160" ht="15.75" spans="1:12">
      <c r="A160" s="14">
        <v>12</v>
      </c>
      <c r="B160" s="15"/>
      <c r="C160" s="15"/>
      <c r="D160" s="15"/>
      <c r="E160" s="14" t="b">
        <f t="shared" si="16"/>
        <v>0</v>
      </c>
      <c r="F160" s="15"/>
      <c r="G160" s="14" t="b">
        <f t="shared" si="17"/>
        <v>0</v>
      </c>
      <c r="H160" s="57"/>
      <c r="I160" s="14" t="b">
        <f t="shared" si="18"/>
        <v>0</v>
      </c>
      <c r="J160" s="15"/>
      <c r="K160" s="14" t="b">
        <f t="shared" si="19"/>
        <v>0</v>
      </c>
      <c r="L160" s="14">
        <f t="shared" si="20"/>
        <v>0</v>
      </c>
    </row>
    <row r="161" ht="15.75" spans="1:12">
      <c r="A161" s="14">
        <v>13</v>
      </c>
      <c r="B161" s="15"/>
      <c r="C161" s="15"/>
      <c r="D161" s="15"/>
      <c r="E161" s="14" t="b">
        <f t="shared" si="16"/>
        <v>0</v>
      </c>
      <c r="F161" s="15"/>
      <c r="G161" s="14" t="b">
        <f t="shared" si="17"/>
        <v>0</v>
      </c>
      <c r="H161" s="57"/>
      <c r="I161" s="14" t="b">
        <f t="shared" si="18"/>
        <v>0</v>
      </c>
      <c r="J161" s="15"/>
      <c r="K161" s="14" t="b">
        <f t="shared" si="19"/>
        <v>0</v>
      </c>
      <c r="L161" s="14">
        <f t="shared" si="20"/>
        <v>0</v>
      </c>
    </row>
    <row r="162" ht="15.75" spans="1:12">
      <c r="A162" s="14">
        <v>14</v>
      </c>
      <c r="B162" s="15"/>
      <c r="C162" s="15"/>
      <c r="D162" s="15"/>
      <c r="E162" s="14" t="b">
        <f t="shared" si="16"/>
        <v>0</v>
      </c>
      <c r="F162" s="15"/>
      <c r="G162" s="14" t="b">
        <f t="shared" si="17"/>
        <v>0</v>
      </c>
      <c r="H162" s="57"/>
      <c r="I162" s="14" t="b">
        <f t="shared" si="18"/>
        <v>0</v>
      </c>
      <c r="J162" s="15"/>
      <c r="K162" s="14" t="b">
        <f t="shared" si="19"/>
        <v>0</v>
      </c>
      <c r="L162" s="14">
        <f t="shared" si="20"/>
        <v>0</v>
      </c>
    </row>
    <row r="163" ht="15.75" spans="1:12">
      <c r="A163" s="14">
        <v>15</v>
      </c>
      <c r="B163" s="15"/>
      <c r="C163" s="15"/>
      <c r="D163" s="15"/>
      <c r="E163" s="14" t="b">
        <f t="shared" si="16"/>
        <v>0</v>
      </c>
      <c r="F163" s="15"/>
      <c r="G163" s="14" t="b">
        <f t="shared" si="17"/>
        <v>0</v>
      </c>
      <c r="H163" s="57"/>
      <c r="I163" s="14" t="b">
        <f t="shared" si="18"/>
        <v>0</v>
      </c>
      <c r="J163" s="15"/>
      <c r="K163" s="14" t="b">
        <f t="shared" si="19"/>
        <v>0</v>
      </c>
      <c r="L163" s="14">
        <f t="shared" si="20"/>
        <v>0</v>
      </c>
    </row>
    <row r="164" ht="15.75" spans="1:12">
      <c r="A164" s="23" t="s">
        <v>25</v>
      </c>
      <c r="B164" s="24"/>
      <c r="C164" s="24"/>
      <c r="D164" s="24"/>
      <c r="E164" s="24"/>
      <c r="F164" s="24"/>
      <c r="G164" s="24"/>
      <c r="H164" s="24"/>
      <c r="I164" s="24"/>
      <c r="J164" s="24"/>
      <c r="K164" s="25"/>
      <c r="L164" s="14">
        <f>SUM(L149:L163)</f>
        <v>0</v>
      </c>
    </row>
    <row r="165" spans="2:11">
      <c r="B165" s="19"/>
      <c r="C165" s="19"/>
      <c r="D165" s="19"/>
      <c r="E165" s="19"/>
      <c r="F165" s="19"/>
      <c r="G165" s="19"/>
      <c r="H165" s="58"/>
      <c r="I165" s="19"/>
      <c r="J165" s="19"/>
      <c r="K165" s="19"/>
    </row>
    <row r="166" spans="1:9">
      <c r="A166" s="51" t="s">
        <v>43</v>
      </c>
      <c r="B166" s="37"/>
      <c r="C166" s="37"/>
      <c r="D166" s="37"/>
      <c r="E166" s="37"/>
      <c r="F166" s="37"/>
      <c r="G166" s="37"/>
      <c r="H166" s="37"/>
      <c r="I166" s="37"/>
    </row>
    <row r="167" ht="14.25" spans="1:3">
      <c r="A167" s="20" t="s">
        <v>3</v>
      </c>
      <c r="B167" s="33" t="s">
        <v>37</v>
      </c>
      <c r="C167" s="33" t="s">
        <v>44</v>
      </c>
    </row>
    <row r="168" ht="15.75" spans="1:3">
      <c r="A168" s="14">
        <v>1</v>
      </c>
      <c r="B168" s="15"/>
      <c r="C168" s="15"/>
    </row>
    <row r="169" ht="15.75" spans="1:3">
      <c r="A169" s="14">
        <v>2</v>
      </c>
      <c r="B169" s="15"/>
      <c r="C169" s="15"/>
    </row>
    <row r="170" ht="15.75" spans="1:3">
      <c r="A170" s="14">
        <v>3</v>
      </c>
      <c r="B170" s="15"/>
      <c r="C170" s="15"/>
    </row>
    <row r="171" ht="15.75" spans="1:3">
      <c r="A171" s="14">
        <v>4</v>
      </c>
      <c r="B171" s="15"/>
      <c r="C171" s="15"/>
    </row>
    <row r="172" ht="15.75" spans="1:3">
      <c r="A172" s="14">
        <v>5</v>
      </c>
      <c r="B172" s="15"/>
      <c r="C172" s="15"/>
    </row>
    <row r="173" ht="15.75" spans="1:3">
      <c r="A173" s="14">
        <v>6</v>
      </c>
      <c r="B173" s="15"/>
      <c r="C173" s="15"/>
    </row>
    <row r="174" ht="15.75" spans="1:3">
      <c r="A174" s="14">
        <v>7</v>
      </c>
      <c r="B174" s="15"/>
      <c r="C174" s="15"/>
    </row>
    <row r="175" ht="15.75" spans="1:3">
      <c r="A175" s="14">
        <v>8</v>
      </c>
      <c r="B175" s="15"/>
      <c r="C175" s="15"/>
    </row>
    <row r="176" ht="15.75" spans="1:3">
      <c r="A176" s="14">
        <v>9</v>
      </c>
      <c r="B176" s="15"/>
      <c r="C176" s="15"/>
    </row>
    <row r="177" ht="15.75" spans="1:3">
      <c r="A177" s="14">
        <v>10</v>
      </c>
      <c r="B177" s="15"/>
      <c r="C177" s="15"/>
    </row>
    <row r="178" ht="15.75" spans="1:3">
      <c r="A178" s="14">
        <v>11</v>
      </c>
      <c r="B178" s="15"/>
      <c r="C178" s="15"/>
    </row>
    <row r="179" ht="15.75" spans="1:3">
      <c r="A179" s="14">
        <v>12</v>
      </c>
      <c r="B179" s="15"/>
      <c r="C179" s="15"/>
    </row>
    <row r="180" ht="15.75" spans="1:3">
      <c r="A180" s="14">
        <v>13</v>
      </c>
      <c r="B180" s="15"/>
      <c r="C180" s="15"/>
    </row>
    <row r="181" ht="15.75" spans="1:3">
      <c r="A181" s="14">
        <v>14</v>
      </c>
      <c r="B181" s="15"/>
      <c r="C181" s="15"/>
    </row>
    <row r="182" ht="15.75" spans="1:3">
      <c r="A182" s="14">
        <v>15</v>
      </c>
      <c r="B182" s="15"/>
      <c r="C182" s="15"/>
    </row>
    <row r="183" ht="15.75" spans="1:8">
      <c r="A183" s="34" t="s">
        <v>25</v>
      </c>
      <c r="B183" s="24"/>
      <c r="C183" s="14">
        <f>SUM(C168:C182)</f>
        <v>0</v>
      </c>
      <c r="D183" s="19"/>
      <c r="E183" s="19"/>
      <c r="F183" s="19"/>
      <c r="G183" s="19"/>
      <c r="H183" s="19"/>
    </row>
    <row r="184" spans="2:8">
      <c r="B184" s="19"/>
      <c r="C184" s="19"/>
      <c r="D184" s="19"/>
      <c r="E184" s="19"/>
      <c r="F184" s="19"/>
      <c r="G184" s="19"/>
      <c r="H184" s="19"/>
    </row>
    <row r="185" ht="15.5" customHeight="1" spans="2:8">
      <c r="B185" s="19"/>
      <c r="C185" s="19"/>
      <c r="D185" s="19"/>
      <c r="E185" s="19"/>
      <c r="F185" s="19"/>
      <c r="G185" s="19"/>
      <c r="H185" s="19"/>
    </row>
    <row r="186" ht="17.5" customHeight="1" spans="1:7">
      <c r="A186" s="59" t="s">
        <v>45</v>
      </c>
      <c r="B186" s="5"/>
      <c r="C186" s="5"/>
      <c r="D186" s="5"/>
      <c r="E186" s="5"/>
      <c r="F186" s="5"/>
      <c r="G186" s="5"/>
    </row>
    <row r="187" ht="16.5" spans="1:7">
      <c r="A187" s="37" t="s">
        <v>46</v>
      </c>
      <c r="B187" s="37"/>
      <c r="C187" s="37"/>
      <c r="D187" s="37"/>
      <c r="E187" s="37"/>
      <c r="F187" s="37"/>
      <c r="G187" s="37"/>
    </row>
    <row r="188" spans="1:9">
      <c r="A188" s="60" t="s">
        <v>32</v>
      </c>
      <c r="B188" s="60" t="s">
        <v>47</v>
      </c>
      <c r="C188" s="60" t="s">
        <v>48</v>
      </c>
      <c r="D188" s="60" t="s">
        <v>49</v>
      </c>
      <c r="E188" s="60" t="s">
        <v>50</v>
      </c>
      <c r="F188" s="60" t="s">
        <v>8</v>
      </c>
      <c r="G188" s="61" t="s">
        <v>24</v>
      </c>
      <c r="H188" s="60" t="s">
        <v>10</v>
      </c>
      <c r="I188" s="60" t="s">
        <v>12</v>
      </c>
    </row>
    <row r="189" ht="15.75" spans="1:9">
      <c r="A189" s="14">
        <v>1</v>
      </c>
      <c r="B189" s="15"/>
      <c r="C189" s="15"/>
      <c r="D189" s="15"/>
      <c r="E189" s="15"/>
      <c r="F189" s="62" t="b">
        <f>IF(E189="发明专利",180,IF(E189="实用新型专利",30,IF(E189="外观设计专利",10)))</f>
        <v>0</v>
      </c>
      <c r="G189" s="15"/>
      <c r="H189" s="14" t="b">
        <f>IF(G189=1,100%,IF(G189=2,70%,IF(G189=3,70%,IF(G189=4,40%,IF(G189=5,40%,IF(G189="其他",10%))))))</f>
        <v>0</v>
      </c>
      <c r="I189" s="14">
        <f>F189*H189</f>
        <v>0</v>
      </c>
    </row>
    <row r="190" ht="15.75" spans="1:9">
      <c r="A190" s="14">
        <v>2</v>
      </c>
      <c r="B190" s="15"/>
      <c r="C190" s="15"/>
      <c r="D190" s="15"/>
      <c r="E190" s="15"/>
      <c r="F190" s="62" t="b">
        <f t="shared" ref="F190:F198" si="21">IF(E190="发明专利",180,IF(E190="实用新型专利",30,IF(E190="外观设计专利",10)))</f>
        <v>0</v>
      </c>
      <c r="G190" s="15"/>
      <c r="H190" s="14" t="b">
        <f t="shared" ref="H190:H198" si="22">IF(G190=1,100%,IF(G190=2,70%,IF(G190=3,70%,IF(G190=4,40%,IF(G190=5,40%,IF(G190="其他",10%))))))</f>
        <v>0</v>
      </c>
      <c r="I190" s="14">
        <f t="shared" ref="I190:I198" si="23">F190*H190</f>
        <v>0</v>
      </c>
    </row>
    <row r="191" ht="15.75" spans="1:9">
      <c r="A191" s="14">
        <v>3</v>
      </c>
      <c r="B191" s="15"/>
      <c r="C191" s="15"/>
      <c r="D191" s="15"/>
      <c r="E191" s="15"/>
      <c r="F191" s="62" t="b">
        <f t="shared" si="21"/>
        <v>0</v>
      </c>
      <c r="G191" s="15"/>
      <c r="H191" s="14" t="b">
        <f t="shared" si="22"/>
        <v>0</v>
      </c>
      <c r="I191" s="14">
        <f t="shared" si="23"/>
        <v>0</v>
      </c>
    </row>
    <row r="192" ht="15.75" spans="1:9">
      <c r="A192" s="14">
        <v>4</v>
      </c>
      <c r="B192" s="15"/>
      <c r="C192" s="15"/>
      <c r="D192" s="15"/>
      <c r="E192" s="15"/>
      <c r="F192" s="62" t="b">
        <f t="shared" si="21"/>
        <v>0</v>
      </c>
      <c r="G192" s="15"/>
      <c r="H192" s="14" t="b">
        <f t="shared" si="22"/>
        <v>0</v>
      </c>
      <c r="I192" s="14">
        <f t="shared" si="23"/>
        <v>0</v>
      </c>
    </row>
    <row r="193" ht="15.75" spans="1:9">
      <c r="A193" s="14">
        <v>5</v>
      </c>
      <c r="B193" s="15"/>
      <c r="C193" s="15"/>
      <c r="D193" s="15"/>
      <c r="E193" s="15"/>
      <c r="F193" s="62" t="b">
        <f t="shared" si="21"/>
        <v>0</v>
      </c>
      <c r="G193" s="15"/>
      <c r="H193" s="14" t="b">
        <f t="shared" si="22"/>
        <v>0</v>
      </c>
      <c r="I193" s="14">
        <f t="shared" si="23"/>
        <v>0</v>
      </c>
    </row>
    <row r="194" ht="15.75" spans="1:9">
      <c r="A194" s="14">
        <v>6</v>
      </c>
      <c r="B194" s="15"/>
      <c r="C194" s="15"/>
      <c r="D194" s="15"/>
      <c r="E194" s="15"/>
      <c r="F194" s="62" t="b">
        <f t="shared" si="21"/>
        <v>0</v>
      </c>
      <c r="G194" s="15"/>
      <c r="H194" s="14" t="b">
        <f t="shared" si="22"/>
        <v>0</v>
      </c>
      <c r="I194" s="14">
        <f t="shared" si="23"/>
        <v>0</v>
      </c>
    </row>
    <row r="195" ht="15.75" spans="1:9">
      <c r="A195" s="14">
        <v>7</v>
      </c>
      <c r="B195" s="15"/>
      <c r="C195" s="15"/>
      <c r="D195" s="15"/>
      <c r="E195" s="15"/>
      <c r="F195" s="62" t="b">
        <f t="shared" si="21"/>
        <v>0</v>
      </c>
      <c r="G195" s="15"/>
      <c r="H195" s="14" t="b">
        <f t="shared" si="22"/>
        <v>0</v>
      </c>
      <c r="I195" s="14">
        <f t="shared" si="23"/>
        <v>0</v>
      </c>
    </row>
    <row r="196" ht="15.75" spans="1:9">
      <c r="A196" s="14">
        <v>8</v>
      </c>
      <c r="B196" s="15"/>
      <c r="C196" s="15"/>
      <c r="D196" s="15"/>
      <c r="E196" s="15"/>
      <c r="F196" s="62" t="b">
        <f t="shared" si="21"/>
        <v>0</v>
      </c>
      <c r="G196" s="15"/>
      <c r="H196" s="14" t="b">
        <f t="shared" si="22"/>
        <v>0</v>
      </c>
      <c r="I196" s="14">
        <f t="shared" si="23"/>
        <v>0</v>
      </c>
    </row>
    <row r="197" ht="15.75" spans="1:9">
      <c r="A197" s="14">
        <v>9</v>
      </c>
      <c r="B197" s="15"/>
      <c r="C197" s="15"/>
      <c r="D197" s="15"/>
      <c r="E197" s="15"/>
      <c r="F197" s="62" t="b">
        <f t="shared" si="21"/>
        <v>0</v>
      </c>
      <c r="G197" s="15"/>
      <c r="H197" s="14" t="b">
        <f t="shared" si="22"/>
        <v>0</v>
      </c>
      <c r="I197" s="14">
        <f t="shared" si="23"/>
        <v>0</v>
      </c>
    </row>
    <row r="198" ht="15.75" spans="1:9">
      <c r="A198" s="14">
        <v>10</v>
      </c>
      <c r="B198" s="15"/>
      <c r="C198" s="15"/>
      <c r="D198" s="15"/>
      <c r="E198" s="15"/>
      <c r="F198" s="62" t="b">
        <f t="shared" si="21"/>
        <v>0</v>
      </c>
      <c r="G198" s="15"/>
      <c r="H198" s="14" t="b">
        <f t="shared" si="22"/>
        <v>0</v>
      </c>
      <c r="I198" s="14">
        <f t="shared" si="23"/>
        <v>0</v>
      </c>
    </row>
    <row r="199" ht="15.75" spans="1:9">
      <c r="A199" s="23" t="s">
        <v>16</v>
      </c>
      <c r="B199" s="24"/>
      <c r="C199" s="24"/>
      <c r="D199" s="24"/>
      <c r="E199" s="24"/>
      <c r="F199" s="24"/>
      <c r="G199" s="24"/>
      <c r="H199" s="25"/>
      <c r="I199" s="14">
        <f>SUM(I189:I198)</f>
        <v>0</v>
      </c>
    </row>
    <row r="200" spans="2:8">
      <c r="B200" s="19"/>
      <c r="C200" s="19"/>
      <c r="D200" s="19"/>
      <c r="E200" s="19"/>
      <c r="F200" s="19"/>
      <c r="G200" s="19"/>
      <c r="H200" s="19"/>
    </row>
    <row r="201" spans="2:8">
      <c r="B201" s="19"/>
      <c r="C201" s="19"/>
      <c r="D201" s="19"/>
      <c r="E201" s="19"/>
      <c r="F201" s="19"/>
      <c r="G201" s="19"/>
      <c r="H201" s="19"/>
    </row>
    <row r="202" ht="16.5" spans="1:6">
      <c r="A202" s="37" t="s">
        <v>51</v>
      </c>
      <c r="B202" s="37"/>
      <c r="C202" s="37"/>
      <c r="D202" s="37"/>
      <c r="E202" s="37"/>
      <c r="F202" s="63"/>
    </row>
    <row r="203" spans="1:8">
      <c r="A203" s="64" t="s">
        <v>32</v>
      </c>
      <c r="B203" s="64" t="s">
        <v>52</v>
      </c>
      <c r="C203" s="64" t="s">
        <v>48</v>
      </c>
      <c r="D203" s="64" t="s">
        <v>53</v>
      </c>
      <c r="E203" s="64" t="s">
        <v>8</v>
      </c>
      <c r="F203" s="65" t="s">
        <v>24</v>
      </c>
      <c r="G203" s="64" t="s">
        <v>10</v>
      </c>
      <c r="H203" s="64" t="s">
        <v>12</v>
      </c>
    </row>
    <row r="204" ht="15.75" spans="1:8">
      <c r="A204" s="14">
        <v>1</v>
      </c>
      <c r="B204" s="15"/>
      <c r="C204" s="15"/>
      <c r="D204" s="15"/>
      <c r="E204" s="66" t="str">
        <f>IF(ISBLANK(B204),"0","5")</f>
        <v>0</v>
      </c>
      <c r="F204" s="15"/>
      <c r="G204" s="14" t="b">
        <f>IF(F204=1,100%,IF(F204=2,70%,IF(F204=3,70%,IF(F204=4,40%,IF(F204=5,40%,IF(F204="其他",10%))))))</f>
        <v>0</v>
      </c>
      <c r="H204" s="14">
        <f>E204*G204</f>
        <v>0</v>
      </c>
    </row>
    <row r="205" ht="15.75" spans="1:8">
      <c r="A205" s="14">
        <v>2</v>
      </c>
      <c r="B205" s="15"/>
      <c r="C205" s="15"/>
      <c r="D205" s="15"/>
      <c r="E205" s="66" t="str">
        <f t="shared" ref="E205:E223" si="24">IF(ISBLANK(B205),"0","5")</f>
        <v>0</v>
      </c>
      <c r="F205" s="15"/>
      <c r="G205" s="14" t="b">
        <f t="shared" ref="G205:G223" si="25">IF(F205=1,100%,IF(F205=2,70%,IF(F205=3,70%,IF(F205=4,40%,IF(F205=5,40%,IF(F205="其他",10%))))))</f>
        <v>0</v>
      </c>
      <c r="H205" s="14">
        <f t="shared" ref="H205:H223" si="26">E205*G205</f>
        <v>0</v>
      </c>
    </row>
    <row r="206" ht="15.75" spans="1:8">
      <c r="A206" s="14">
        <v>3</v>
      </c>
      <c r="B206" s="15"/>
      <c r="C206" s="15"/>
      <c r="D206" s="15"/>
      <c r="E206" s="66" t="str">
        <f t="shared" si="24"/>
        <v>0</v>
      </c>
      <c r="F206" s="15"/>
      <c r="G206" s="14" t="b">
        <f t="shared" si="25"/>
        <v>0</v>
      </c>
      <c r="H206" s="14">
        <f t="shared" si="26"/>
        <v>0</v>
      </c>
    </row>
    <row r="207" ht="15.75" spans="1:8">
      <c r="A207" s="14">
        <v>4</v>
      </c>
      <c r="B207" s="15"/>
      <c r="C207" s="15"/>
      <c r="D207" s="15"/>
      <c r="E207" s="66" t="str">
        <f t="shared" si="24"/>
        <v>0</v>
      </c>
      <c r="F207" s="15"/>
      <c r="G207" s="14" t="b">
        <f t="shared" si="25"/>
        <v>0</v>
      </c>
      <c r="H207" s="14">
        <f t="shared" si="26"/>
        <v>0</v>
      </c>
    </row>
    <row r="208" ht="15.75" spans="1:8">
      <c r="A208" s="14">
        <v>5</v>
      </c>
      <c r="B208" s="15"/>
      <c r="C208" s="15"/>
      <c r="D208" s="15"/>
      <c r="E208" s="66" t="str">
        <f t="shared" si="24"/>
        <v>0</v>
      </c>
      <c r="F208" s="15"/>
      <c r="G208" s="14" t="b">
        <f t="shared" si="25"/>
        <v>0</v>
      </c>
      <c r="H208" s="14">
        <f t="shared" si="26"/>
        <v>0</v>
      </c>
    </row>
    <row r="209" ht="15.75" spans="1:8">
      <c r="A209" s="14">
        <v>6</v>
      </c>
      <c r="B209" s="15"/>
      <c r="C209" s="15"/>
      <c r="D209" s="15"/>
      <c r="E209" s="66" t="str">
        <f t="shared" si="24"/>
        <v>0</v>
      </c>
      <c r="F209" s="15"/>
      <c r="G209" s="14" t="b">
        <f t="shared" si="25"/>
        <v>0</v>
      </c>
      <c r="H209" s="14">
        <f t="shared" si="26"/>
        <v>0</v>
      </c>
    </row>
    <row r="210" ht="15.75" spans="1:8">
      <c r="A210" s="14">
        <v>7</v>
      </c>
      <c r="B210" s="15"/>
      <c r="C210" s="15"/>
      <c r="D210" s="15"/>
      <c r="E210" s="66" t="str">
        <f t="shared" si="24"/>
        <v>0</v>
      </c>
      <c r="F210" s="15"/>
      <c r="G210" s="14" t="b">
        <f t="shared" si="25"/>
        <v>0</v>
      </c>
      <c r="H210" s="14">
        <f t="shared" si="26"/>
        <v>0</v>
      </c>
    </row>
    <row r="211" ht="15.75" spans="1:8">
      <c r="A211" s="14">
        <v>8</v>
      </c>
      <c r="B211" s="15"/>
      <c r="C211" s="15"/>
      <c r="D211" s="15"/>
      <c r="E211" s="66" t="str">
        <f t="shared" si="24"/>
        <v>0</v>
      </c>
      <c r="F211" s="15"/>
      <c r="G211" s="14" t="b">
        <f t="shared" si="25"/>
        <v>0</v>
      </c>
      <c r="H211" s="14">
        <f t="shared" si="26"/>
        <v>0</v>
      </c>
    </row>
    <row r="212" ht="15.75" spans="1:8">
      <c r="A212" s="14">
        <v>9</v>
      </c>
      <c r="B212" s="15"/>
      <c r="C212" s="15"/>
      <c r="D212" s="15"/>
      <c r="E212" s="66" t="str">
        <f t="shared" si="24"/>
        <v>0</v>
      </c>
      <c r="F212" s="15"/>
      <c r="G212" s="14" t="b">
        <f t="shared" si="25"/>
        <v>0</v>
      </c>
      <c r="H212" s="14">
        <f t="shared" si="26"/>
        <v>0</v>
      </c>
    </row>
    <row r="213" ht="15.75" spans="1:8">
      <c r="A213" s="14">
        <v>10</v>
      </c>
      <c r="B213" s="15"/>
      <c r="C213" s="15"/>
      <c r="D213" s="15"/>
      <c r="E213" s="66" t="str">
        <f t="shared" si="24"/>
        <v>0</v>
      </c>
      <c r="F213" s="15"/>
      <c r="G213" s="14" t="b">
        <f t="shared" si="25"/>
        <v>0</v>
      </c>
      <c r="H213" s="14">
        <f t="shared" si="26"/>
        <v>0</v>
      </c>
    </row>
    <row r="214" ht="15.75" spans="1:8">
      <c r="A214" s="14">
        <v>11</v>
      </c>
      <c r="B214" s="15"/>
      <c r="C214" s="15"/>
      <c r="D214" s="15"/>
      <c r="E214" s="66" t="str">
        <f t="shared" si="24"/>
        <v>0</v>
      </c>
      <c r="F214" s="15"/>
      <c r="G214" s="14" t="b">
        <f t="shared" si="25"/>
        <v>0</v>
      </c>
      <c r="H214" s="14">
        <f t="shared" si="26"/>
        <v>0</v>
      </c>
    </row>
    <row r="215" ht="15.75" spans="1:8">
      <c r="A215" s="14">
        <v>12</v>
      </c>
      <c r="B215" s="15"/>
      <c r="C215" s="15"/>
      <c r="D215" s="15"/>
      <c r="E215" s="66" t="str">
        <f t="shared" si="24"/>
        <v>0</v>
      </c>
      <c r="F215" s="15"/>
      <c r="G215" s="14" t="b">
        <f t="shared" si="25"/>
        <v>0</v>
      </c>
      <c r="H215" s="14">
        <f t="shared" si="26"/>
        <v>0</v>
      </c>
    </row>
    <row r="216" ht="15.75" spans="1:8">
      <c r="A216" s="14">
        <v>13</v>
      </c>
      <c r="B216" s="15"/>
      <c r="C216" s="15"/>
      <c r="D216" s="15"/>
      <c r="E216" s="66" t="str">
        <f t="shared" si="24"/>
        <v>0</v>
      </c>
      <c r="F216" s="15"/>
      <c r="G216" s="14" t="b">
        <f t="shared" si="25"/>
        <v>0</v>
      </c>
      <c r="H216" s="14">
        <f t="shared" si="26"/>
        <v>0</v>
      </c>
    </row>
    <row r="217" ht="15.75" spans="1:8">
      <c r="A217" s="14">
        <v>14</v>
      </c>
      <c r="B217" s="15"/>
      <c r="C217" s="15"/>
      <c r="D217" s="15"/>
      <c r="E217" s="66" t="str">
        <f t="shared" si="24"/>
        <v>0</v>
      </c>
      <c r="F217" s="15"/>
      <c r="G217" s="14" t="b">
        <f t="shared" si="25"/>
        <v>0</v>
      </c>
      <c r="H217" s="14">
        <f t="shared" si="26"/>
        <v>0</v>
      </c>
    </row>
    <row r="218" ht="15.75" spans="1:8">
      <c r="A218" s="14">
        <v>15</v>
      </c>
      <c r="B218" s="15"/>
      <c r="C218" s="15"/>
      <c r="D218" s="15"/>
      <c r="E218" s="66" t="str">
        <f t="shared" si="24"/>
        <v>0</v>
      </c>
      <c r="F218" s="15"/>
      <c r="G218" s="14" t="b">
        <f t="shared" si="25"/>
        <v>0</v>
      </c>
      <c r="H218" s="14">
        <f t="shared" si="26"/>
        <v>0</v>
      </c>
    </row>
    <row r="219" ht="15.75" spans="1:8">
      <c r="A219" s="14">
        <v>16</v>
      </c>
      <c r="B219" s="15"/>
      <c r="C219" s="15"/>
      <c r="D219" s="15"/>
      <c r="E219" s="66" t="str">
        <f t="shared" si="24"/>
        <v>0</v>
      </c>
      <c r="F219" s="15"/>
      <c r="G219" s="14" t="b">
        <f t="shared" si="25"/>
        <v>0</v>
      </c>
      <c r="H219" s="14">
        <f t="shared" si="26"/>
        <v>0</v>
      </c>
    </row>
    <row r="220" ht="15.75" spans="1:8">
      <c r="A220" s="14">
        <v>17</v>
      </c>
      <c r="B220" s="15"/>
      <c r="C220" s="15"/>
      <c r="D220" s="15"/>
      <c r="E220" s="66" t="str">
        <f t="shared" si="24"/>
        <v>0</v>
      </c>
      <c r="F220" s="15"/>
      <c r="G220" s="14" t="b">
        <f t="shared" si="25"/>
        <v>0</v>
      </c>
      <c r="H220" s="14">
        <f t="shared" si="26"/>
        <v>0</v>
      </c>
    </row>
    <row r="221" ht="15.75" spans="1:8">
      <c r="A221" s="14">
        <v>18</v>
      </c>
      <c r="B221" s="15"/>
      <c r="C221" s="15"/>
      <c r="D221" s="15"/>
      <c r="E221" s="66" t="str">
        <f t="shared" si="24"/>
        <v>0</v>
      </c>
      <c r="F221" s="15"/>
      <c r="G221" s="14" t="b">
        <f t="shared" si="25"/>
        <v>0</v>
      </c>
      <c r="H221" s="14">
        <f t="shared" si="26"/>
        <v>0</v>
      </c>
    </row>
    <row r="222" ht="15.75" spans="1:8">
      <c r="A222" s="14">
        <v>19</v>
      </c>
      <c r="B222" s="15"/>
      <c r="C222" s="15"/>
      <c r="D222" s="15"/>
      <c r="E222" s="66" t="str">
        <f t="shared" si="24"/>
        <v>0</v>
      </c>
      <c r="F222" s="15"/>
      <c r="G222" s="14" t="b">
        <f t="shared" si="25"/>
        <v>0</v>
      </c>
      <c r="H222" s="14">
        <f t="shared" si="26"/>
        <v>0</v>
      </c>
    </row>
    <row r="223" ht="15.75" spans="1:8">
      <c r="A223" s="14">
        <v>20</v>
      </c>
      <c r="B223" s="16"/>
      <c r="C223" s="16"/>
      <c r="D223" s="16"/>
      <c r="E223" s="66" t="str">
        <f t="shared" si="24"/>
        <v>0</v>
      </c>
      <c r="F223" s="15"/>
      <c r="G223" s="14" t="b">
        <f t="shared" si="25"/>
        <v>0</v>
      </c>
      <c r="H223" s="14">
        <f t="shared" si="26"/>
        <v>0</v>
      </c>
    </row>
    <row r="224" ht="15.75" spans="1:8">
      <c r="A224" s="67" t="s">
        <v>16</v>
      </c>
      <c r="B224" s="68"/>
      <c r="C224" s="68"/>
      <c r="D224" s="68"/>
      <c r="E224" s="68"/>
      <c r="F224" s="68"/>
      <c r="G224" s="69"/>
      <c r="H224" s="14">
        <f>SUM(H204:H223)</f>
        <v>0</v>
      </c>
    </row>
    <row r="225" spans="2:8">
      <c r="B225" s="19"/>
      <c r="C225" s="19"/>
      <c r="D225" s="19"/>
      <c r="E225" s="58"/>
      <c r="F225" s="19"/>
      <c r="G225" s="19"/>
      <c r="H225" s="19"/>
    </row>
    <row r="226" spans="2:8">
      <c r="B226" s="19"/>
      <c r="C226" s="19"/>
      <c r="D226" s="19"/>
      <c r="E226" s="58"/>
      <c r="F226" s="19"/>
      <c r="G226" s="19"/>
      <c r="H226" s="19"/>
    </row>
    <row r="227" spans="2:8">
      <c r="B227" s="19"/>
      <c r="C227" s="19"/>
      <c r="D227" s="19"/>
      <c r="E227" s="58"/>
      <c r="F227" s="19"/>
      <c r="G227" s="19"/>
      <c r="H227" s="19"/>
    </row>
    <row r="228" spans="2:8">
      <c r="B228" s="19"/>
      <c r="C228" s="19"/>
      <c r="D228" s="19"/>
      <c r="E228" s="58"/>
      <c r="F228" s="19"/>
      <c r="G228" s="19"/>
      <c r="H228" s="19"/>
    </row>
    <row r="230" ht="53.5" customHeight="1" spans="1:8">
      <c r="A230" s="59" t="s">
        <v>54</v>
      </c>
      <c r="B230" s="5"/>
      <c r="C230" s="5"/>
      <c r="D230" s="5"/>
      <c r="E230" s="5"/>
      <c r="F230" s="5"/>
      <c r="G230" s="5"/>
      <c r="H230" s="5"/>
    </row>
    <row r="231" spans="1:10">
      <c r="A231" s="70" t="s">
        <v>32</v>
      </c>
      <c r="B231" s="70" t="s">
        <v>55</v>
      </c>
      <c r="C231" s="70" t="s">
        <v>56</v>
      </c>
      <c r="D231" s="70" t="s">
        <v>57</v>
      </c>
      <c r="E231" s="70" t="s">
        <v>58</v>
      </c>
      <c r="F231" s="70" t="s">
        <v>8</v>
      </c>
      <c r="G231" s="71" t="s">
        <v>24</v>
      </c>
      <c r="H231" s="70" t="s">
        <v>10</v>
      </c>
      <c r="I231" s="70" t="s">
        <v>12</v>
      </c>
      <c r="J231" s="76"/>
    </row>
    <row r="232" ht="15.75" spans="1:10">
      <c r="A232" s="14">
        <v>1</v>
      </c>
      <c r="B232" s="15"/>
      <c r="C232" s="15"/>
      <c r="D232" s="15"/>
      <c r="E232" s="72"/>
      <c r="F232" s="14" t="b">
        <f>IF(D232="国家最高科学技术奖",2000,IF(D232="国家自然科学奖",1000,IF(D232="国家技术发明奖",1000,IF(D232="国家科学技术进步奖",1000,IF(AND(D232="其他国家级科研项目/成果奖",E232="特等奖"),300,IF(AND(D232="其他国家级科研项目/成果奖",E232="一等奖"),240,IF(AND(D232="其他国家级科研项目/成果奖",E232="二等奖"),200,IF(AND(D232="其他国家级科研项目/成果奖",E232="三等奖"),160,IF(AND(D232="其他国家级科研项目/成果奖",E232="优秀奖"),120,IF(AND(D232="省部级科研项目/成果奖",E232="特等奖"),240,IF(AND(D232="省部级科研项目/成果奖",E232="一等奖"),200,IF(AND(D232="省部级科研项目/成果奖",E232="二等奖"),160,IF(AND(D232="省部级科研项目/成果奖",E232="三等奖"),120,IF(AND(D232="省部级科研项目/成果奖",E232="优秀奖"),80,IF(AND(D232="院级科研项目/成果奖",E232="一等奖"),60,IF(AND(D232="院级科研项目/成果奖",E232="二等奖"),40,IF(AND(D232="院级科研项目/成果奖",E232="三等奖"),30,IF(AND(D232="院级科研项目/成果奖",E232="优秀奖"),10))))))))))))))))))</f>
        <v>0</v>
      </c>
      <c r="G232" s="73"/>
      <c r="H232" s="14" t="b">
        <f>IF(G232=1,100%,IF(G232=2,70%,IF(G232=3,70%,IF(G232=4,40%,IF(G232=5,40%,IF(G232="其他",10%))))))</f>
        <v>0</v>
      </c>
      <c r="I232" s="14">
        <f>F232*H232</f>
        <v>0</v>
      </c>
      <c r="J232" s="19"/>
    </row>
    <row r="233" ht="15.75" spans="1:10">
      <c r="A233" s="14">
        <v>2</v>
      </c>
      <c r="B233" s="15"/>
      <c r="C233" s="15"/>
      <c r="D233" s="15"/>
      <c r="E233" s="72"/>
      <c r="F233" s="14" t="b">
        <f t="shared" ref="F233:F246" si="27">IF(D233="国家最高科学技术奖",2000,IF(D233="国家自然科学奖",1000,IF(D233="国家技术发明奖",1000,IF(D233="国家科学技术进步奖",1000,IF(AND(D233="其他国家级科研项目/成果奖",E233="特等奖"),300,IF(AND(D233="其他国家级科研项目/成果奖",E233="一等奖"),240,IF(AND(D233="其他国家级科研项目/成果奖",E233="二等奖"),200,IF(AND(D233="其他国家级科研项目/成果奖",E233="三等奖"),160,IF(AND(D233="其他国家级科研项目/成果奖",E233="优秀奖"),120,IF(AND(D233="省部级科研项目/成果奖",E233="特等奖"),240,IF(AND(D233="省部级科研项目/成果奖",E233="一等奖"),200,IF(AND(D233="省部级科研项目/成果奖",E233="二等奖"),160,IF(AND(D233="省部级科研项目/成果奖",E233="三等奖"),120,IF(AND(D233="省部级科研项目/成果奖",E233="优秀奖"),80,IF(AND(D233="院级科研项目/成果奖",E233="一等奖"),60,IF(AND(D233="院级科研项目/成果奖",E233="二等奖"),40,IF(AND(D233="院级科研项目/成果奖",E233="三等奖"),30,IF(AND(D233="院级科研项目/成果奖",E233="优秀奖"),10))))))))))))))))))</f>
        <v>0</v>
      </c>
      <c r="G233" s="73"/>
      <c r="H233" s="14" t="b">
        <f t="shared" ref="H233:H246" si="28">IF(G233=1,100%,IF(G233=2,70%,IF(G233=3,70%,IF(G233=4,40%,IF(G233=5,40%,IF(G233="其他",10%))))))</f>
        <v>0</v>
      </c>
      <c r="I233" s="14">
        <f t="shared" ref="I233:I246" si="29">F233*H233</f>
        <v>0</v>
      </c>
      <c r="J233" s="19"/>
    </row>
    <row r="234" ht="15.75" spans="1:10">
      <c r="A234" s="14">
        <v>3</v>
      </c>
      <c r="B234" s="15"/>
      <c r="C234" s="15"/>
      <c r="D234" s="15"/>
      <c r="E234" s="72"/>
      <c r="F234" s="14" t="b">
        <f t="shared" si="27"/>
        <v>0</v>
      </c>
      <c r="G234" s="73"/>
      <c r="H234" s="14" t="b">
        <f t="shared" si="28"/>
        <v>0</v>
      </c>
      <c r="I234" s="14">
        <f t="shared" si="29"/>
        <v>0</v>
      </c>
      <c r="J234" s="19"/>
    </row>
    <row r="235" ht="15.75" spans="1:10">
      <c r="A235" s="14">
        <v>4</v>
      </c>
      <c r="B235" s="15"/>
      <c r="C235" s="15"/>
      <c r="D235" s="15"/>
      <c r="E235" s="72"/>
      <c r="F235" s="14" t="b">
        <f t="shared" si="27"/>
        <v>0</v>
      </c>
      <c r="G235" s="73"/>
      <c r="H235" s="14" t="b">
        <f t="shared" si="28"/>
        <v>0</v>
      </c>
      <c r="I235" s="14">
        <f t="shared" si="29"/>
        <v>0</v>
      </c>
      <c r="J235" s="19"/>
    </row>
    <row r="236" ht="15.75" spans="1:10">
      <c r="A236" s="14">
        <v>5</v>
      </c>
      <c r="B236" s="15"/>
      <c r="C236" s="15"/>
      <c r="D236" s="15"/>
      <c r="E236" s="72"/>
      <c r="F236" s="14" t="b">
        <f t="shared" si="27"/>
        <v>0</v>
      </c>
      <c r="G236" s="73"/>
      <c r="H236" s="14" t="b">
        <f t="shared" si="28"/>
        <v>0</v>
      </c>
      <c r="I236" s="14">
        <f t="shared" si="29"/>
        <v>0</v>
      </c>
      <c r="J236" s="19"/>
    </row>
    <row r="237" ht="15.75" spans="1:10">
      <c r="A237" s="14">
        <v>6</v>
      </c>
      <c r="B237" s="15"/>
      <c r="C237" s="15"/>
      <c r="D237" s="15"/>
      <c r="E237" s="72"/>
      <c r="F237" s="14" t="b">
        <f t="shared" si="27"/>
        <v>0</v>
      </c>
      <c r="G237" s="73"/>
      <c r="H237" s="14" t="b">
        <f t="shared" si="28"/>
        <v>0</v>
      </c>
      <c r="I237" s="14">
        <f t="shared" si="29"/>
        <v>0</v>
      </c>
      <c r="J237" s="19"/>
    </row>
    <row r="238" ht="15.75" spans="1:10">
      <c r="A238" s="14">
        <v>7</v>
      </c>
      <c r="B238" s="15"/>
      <c r="C238" s="15"/>
      <c r="D238" s="15"/>
      <c r="E238" s="72"/>
      <c r="F238" s="14" t="b">
        <f t="shared" si="27"/>
        <v>0</v>
      </c>
      <c r="G238" s="73"/>
      <c r="H238" s="14" t="b">
        <f t="shared" si="28"/>
        <v>0</v>
      </c>
      <c r="I238" s="14">
        <f t="shared" si="29"/>
        <v>0</v>
      </c>
      <c r="J238" s="19"/>
    </row>
    <row r="239" ht="15.75" spans="1:10">
      <c r="A239" s="14">
        <v>8</v>
      </c>
      <c r="B239" s="15"/>
      <c r="C239" s="15"/>
      <c r="D239" s="15"/>
      <c r="E239" s="72"/>
      <c r="F239" s="14" t="b">
        <f t="shared" si="27"/>
        <v>0</v>
      </c>
      <c r="G239" s="73"/>
      <c r="H239" s="14" t="b">
        <f t="shared" si="28"/>
        <v>0</v>
      </c>
      <c r="I239" s="14">
        <f t="shared" si="29"/>
        <v>0</v>
      </c>
      <c r="J239" s="19"/>
    </row>
    <row r="240" ht="15.75" spans="1:10">
      <c r="A240" s="14">
        <v>9</v>
      </c>
      <c r="B240" s="15"/>
      <c r="C240" s="15"/>
      <c r="D240" s="15"/>
      <c r="E240" s="72"/>
      <c r="F240" s="14" t="b">
        <f t="shared" si="27"/>
        <v>0</v>
      </c>
      <c r="G240" s="73"/>
      <c r="H240" s="14" t="b">
        <f t="shared" si="28"/>
        <v>0</v>
      </c>
      <c r="I240" s="14">
        <f t="shared" si="29"/>
        <v>0</v>
      </c>
      <c r="J240" s="19"/>
    </row>
    <row r="241" ht="15.75" spans="1:10">
      <c r="A241" s="14">
        <v>10</v>
      </c>
      <c r="B241" s="15"/>
      <c r="C241" s="15"/>
      <c r="D241" s="15"/>
      <c r="E241" s="72"/>
      <c r="F241" s="14" t="b">
        <f t="shared" si="27"/>
        <v>0</v>
      </c>
      <c r="G241" s="73"/>
      <c r="H241" s="14" t="b">
        <f t="shared" si="28"/>
        <v>0</v>
      </c>
      <c r="I241" s="14">
        <f t="shared" si="29"/>
        <v>0</v>
      </c>
      <c r="J241" s="19"/>
    </row>
    <row r="242" ht="15.75" spans="1:10">
      <c r="A242" s="14">
        <v>11</v>
      </c>
      <c r="B242" s="15"/>
      <c r="C242" s="15"/>
      <c r="D242" s="15"/>
      <c r="E242" s="72"/>
      <c r="F242" s="14" t="b">
        <f t="shared" si="27"/>
        <v>0</v>
      </c>
      <c r="G242" s="73"/>
      <c r="H242" s="14" t="b">
        <f t="shared" si="28"/>
        <v>0</v>
      </c>
      <c r="I242" s="14">
        <f t="shared" si="29"/>
        <v>0</v>
      </c>
      <c r="J242" s="19"/>
    </row>
    <row r="243" ht="15.75" spans="1:10">
      <c r="A243" s="14">
        <v>12</v>
      </c>
      <c r="B243" s="15"/>
      <c r="C243" s="15"/>
      <c r="D243" s="15"/>
      <c r="E243" s="72"/>
      <c r="F243" s="14" t="b">
        <f t="shared" si="27"/>
        <v>0</v>
      </c>
      <c r="G243" s="73"/>
      <c r="H243" s="14" t="b">
        <f t="shared" si="28"/>
        <v>0</v>
      </c>
      <c r="I243" s="14">
        <f t="shared" si="29"/>
        <v>0</v>
      </c>
      <c r="J243" s="19"/>
    </row>
    <row r="244" ht="15.75" spans="1:10">
      <c r="A244" s="14">
        <v>13</v>
      </c>
      <c r="B244" s="15"/>
      <c r="C244" s="15"/>
      <c r="D244" s="15"/>
      <c r="E244" s="72"/>
      <c r="F244" s="14" t="b">
        <f t="shared" si="27"/>
        <v>0</v>
      </c>
      <c r="G244" s="73"/>
      <c r="H244" s="14" t="b">
        <f t="shared" si="28"/>
        <v>0</v>
      </c>
      <c r="I244" s="14">
        <f t="shared" si="29"/>
        <v>0</v>
      </c>
      <c r="J244" s="19"/>
    </row>
    <row r="245" ht="15.75" spans="1:10">
      <c r="A245" s="14">
        <v>14</v>
      </c>
      <c r="B245" s="15"/>
      <c r="C245" s="15"/>
      <c r="D245" s="15"/>
      <c r="E245" s="72"/>
      <c r="F245" s="14" t="b">
        <f t="shared" si="27"/>
        <v>0</v>
      </c>
      <c r="G245" s="73"/>
      <c r="H245" s="14" t="b">
        <f t="shared" si="28"/>
        <v>0</v>
      </c>
      <c r="I245" s="14">
        <f t="shared" si="29"/>
        <v>0</v>
      </c>
      <c r="J245" s="19"/>
    </row>
    <row r="246" ht="15.75" spans="1:10">
      <c r="A246" s="14">
        <v>15</v>
      </c>
      <c r="B246" s="15"/>
      <c r="C246" s="15"/>
      <c r="D246" s="15"/>
      <c r="E246" s="72"/>
      <c r="F246" s="14" t="b">
        <f t="shared" si="27"/>
        <v>0</v>
      </c>
      <c r="G246" s="73"/>
      <c r="H246" s="14" t="b">
        <f t="shared" si="28"/>
        <v>0</v>
      </c>
      <c r="I246" s="14">
        <f t="shared" si="29"/>
        <v>0</v>
      </c>
      <c r="J246" s="19"/>
    </row>
    <row r="247" ht="15.75" spans="1:10">
      <c r="A247" s="23" t="s">
        <v>16</v>
      </c>
      <c r="B247" s="24"/>
      <c r="C247" s="24"/>
      <c r="D247" s="24"/>
      <c r="E247" s="24"/>
      <c r="F247" s="24"/>
      <c r="G247" s="24"/>
      <c r="H247" s="25"/>
      <c r="I247" s="14">
        <f>SUM(I232:I246)</f>
        <v>0</v>
      </c>
      <c r="J247" s="19"/>
    </row>
    <row r="248" spans="2:8">
      <c r="B248" s="19"/>
      <c r="C248" s="19"/>
      <c r="D248" s="19"/>
      <c r="E248" s="19"/>
      <c r="F248" s="19"/>
      <c r="G248" s="58"/>
      <c r="H248" s="19"/>
    </row>
    <row r="249" spans="2:8">
      <c r="B249" s="19"/>
      <c r="C249" s="19"/>
      <c r="D249" s="19"/>
      <c r="E249" s="19"/>
      <c r="F249" s="19"/>
      <c r="G249" s="58"/>
      <c r="H249" s="19"/>
    </row>
    <row r="252" ht="18.75" spans="1:4">
      <c r="A252" s="74" t="s">
        <v>59</v>
      </c>
      <c r="B252" s="75"/>
      <c r="C252" s="75"/>
      <c r="D252" s="75"/>
    </row>
    <row r="254" ht="14.25" spans="1:2">
      <c r="A254" s="71" t="s">
        <v>60</v>
      </c>
      <c r="B254" s="71" t="s">
        <v>61</v>
      </c>
    </row>
    <row r="255" ht="15.75" spans="1:2">
      <c r="A255" s="15"/>
      <c r="B255" s="14">
        <f>A255*15</f>
        <v>0</v>
      </c>
    </row>
    <row r="257" ht="19.5" spans="1:6">
      <c r="A257" s="77" t="s">
        <v>62</v>
      </c>
      <c r="B257" s="78"/>
      <c r="C257" s="78"/>
      <c r="D257" s="78"/>
      <c r="E257" s="15"/>
      <c r="F257" s="14" t="b">
        <f>IF(E257="是",30,IF(E257="否",0))</f>
        <v>0</v>
      </c>
    </row>
    <row r="259" ht="19.5" spans="1:4">
      <c r="A259" s="74" t="s">
        <v>63</v>
      </c>
      <c r="B259" s="75"/>
      <c r="C259" s="75"/>
      <c r="D259" s="75"/>
    </row>
    <row r="260" ht="19.5" spans="1:4">
      <c r="A260" s="71" t="s">
        <v>60</v>
      </c>
      <c r="B260" s="71" t="s">
        <v>61</v>
      </c>
      <c r="C260" s="79"/>
      <c r="D260" s="79"/>
    </row>
    <row r="261" ht="19.5" spans="1:4">
      <c r="A261" s="15"/>
      <c r="B261" s="14">
        <f>A261*140</f>
        <v>0</v>
      </c>
      <c r="C261" s="79"/>
      <c r="D261" s="79"/>
    </row>
    <row r="262" ht="18.75" spans="1:4">
      <c r="A262" s="80"/>
      <c r="B262" s="79"/>
      <c r="C262" s="79"/>
      <c r="D262" s="79"/>
    </row>
    <row r="263" ht="23" customHeight="1" spans="1:4">
      <c r="A263" s="59" t="s">
        <v>64</v>
      </c>
      <c r="B263" s="5"/>
      <c r="C263" s="5"/>
      <c r="D263" s="5"/>
    </row>
    <row r="264" ht="14.25" spans="1:5">
      <c r="A264" s="65" t="s">
        <v>65</v>
      </c>
      <c r="B264" s="64"/>
      <c r="C264" s="64"/>
      <c r="D264" s="64" t="s">
        <v>66</v>
      </c>
      <c r="E264" s="64" t="s">
        <v>12</v>
      </c>
    </row>
    <row r="265" s="1" customFormat="1" ht="15.75" spans="1:5">
      <c r="A265" s="15"/>
      <c r="B265" s="15"/>
      <c r="C265" s="15"/>
      <c r="D265" s="15"/>
      <c r="E265" s="14" t="b">
        <f>IF(D265="1000台套或600万元以上",300,IF(D265="800台套或400万元以上",200,IF(D265="400台套或200万元以上",100,IF(D265="200台套或100万元以上",70))))</f>
        <v>0</v>
      </c>
    </row>
    <row r="268" ht="15.75"/>
    <row r="269" s="2" customFormat="1" ht="27" spans="1:3">
      <c r="A269" s="81" t="s">
        <v>67</v>
      </c>
      <c r="B269" s="82"/>
      <c r="C269" s="83">
        <f>SUM(I73,J94,G99,K119,C142,L164,C183,I199,H224,I247,F257,B261,E265,B255,J31,I54)</f>
        <v>0</v>
      </c>
    </row>
    <row r="270" spans="5:5">
      <c r="E270" s="84"/>
    </row>
    <row r="274" spans="7:7">
      <c r="G274" s="84"/>
    </row>
  </sheetData>
  <sheetProtection password="999D" sheet="1" selectLockedCells="1" objects="1"/>
  <mergeCells count="56">
    <mergeCell ref="A3:J3"/>
    <mergeCell ref="A4:J4"/>
    <mergeCell ref="A31:I31"/>
    <mergeCell ref="A37:I37"/>
    <mergeCell ref="A54:H54"/>
    <mergeCell ref="A56:I56"/>
    <mergeCell ref="A73:H73"/>
    <mergeCell ref="A75:H75"/>
    <mergeCell ref="A94:I94"/>
    <mergeCell ref="A96:K96"/>
    <mergeCell ref="A97:G97"/>
    <mergeCell ref="A98:B98"/>
    <mergeCell ref="C98:D98"/>
    <mergeCell ref="E98:F98"/>
    <mergeCell ref="A99:B99"/>
    <mergeCell ref="C99:D99"/>
    <mergeCell ref="E99:F99"/>
    <mergeCell ref="A102:I102"/>
    <mergeCell ref="G103:H103"/>
    <mergeCell ref="G104:H104"/>
    <mergeCell ref="G105:H105"/>
    <mergeCell ref="G106:H106"/>
    <mergeCell ref="G107:H107"/>
    <mergeCell ref="G108:H108"/>
    <mergeCell ref="G109:H109"/>
    <mergeCell ref="G110:H110"/>
    <mergeCell ref="G111:H111"/>
    <mergeCell ref="G112:H112"/>
    <mergeCell ref="G113:H113"/>
    <mergeCell ref="G114:H114"/>
    <mergeCell ref="G115:H115"/>
    <mergeCell ref="G116:H116"/>
    <mergeCell ref="G117:H117"/>
    <mergeCell ref="G118:H118"/>
    <mergeCell ref="A119:J119"/>
    <mergeCell ref="A122:I122"/>
    <mergeCell ref="A142:B142"/>
    <mergeCell ref="A147:K147"/>
    <mergeCell ref="A164:K164"/>
    <mergeCell ref="A166:I166"/>
    <mergeCell ref="A183:B183"/>
    <mergeCell ref="A186:G186"/>
    <mergeCell ref="A187:G187"/>
    <mergeCell ref="A199:H199"/>
    <mergeCell ref="A202:F202"/>
    <mergeCell ref="A224:G224"/>
    <mergeCell ref="A230:H230"/>
    <mergeCell ref="A247:H247"/>
    <mergeCell ref="A252:D252"/>
    <mergeCell ref="A257:D257"/>
    <mergeCell ref="A259:D259"/>
    <mergeCell ref="A263:D263"/>
    <mergeCell ref="A264:C264"/>
    <mergeCell ref="A265:C265"/>
    <mergeCell ref="A269:B269"/>
    <mergeCell ref="A1:J2"/>
  </mergeCells>
  <dataValidations count="17">
    <dataValidation type="list" allowBlank="1" showInputMessage="1" showErrorMessage="1" sqref="E55 E74">
      <formula1>"A,B,C,D"</formula1>
    </dataValidation>
    <dataValidation type="list" allowBlank="1" showInputMessage="1" showErrorMessage="1" sqref="G55 G74">
      <formula1>"1,2,3,4,5"</formula1>
    </dataValidation>
    <dataValidation type="list" allowBlank="1" showInputMessage="1" showErrorMessage="1" sqref="A99:B99">
      <formula1>"有,无"</formula1>
    </dataValidation>
    <dataValidation type="list" allowBlank="1" showInputMessage="1" showErrorMessage="1" sqref="E257 H149:H163 I6:I30 I104:I118 J149:J163">
      <formula1>"是,否"</formula1>
    </dataValidation>
    <dataValidation type="list" allowBlank="1" showInputMessage="1" showErrorMessage="1" sqref="D265">
      <formula1>"1000台套或600万元以上,800台套或400万元以上,400台套或200万元以上,200台套或100万元以上"</formula1>
    </dataValidation>
    <dataValidation type="list" allowBlank="1" showInputMessage="1" showErrorMessage="1" sqref="D104:D118 E58:E72">
      <formula1>"A,B,C,D,E"</formula1>
    </dataValidation>
    <dataValidation type="list" allowBlank="1" showInputMessage="1" showErrorMessage="1" sqref="D149:D163 D248:D249">
      <formula1>"A,B,C,D,E,F,G"</formula1>
    </dataValidation>
    <dataValidation type="list" allowBlank="1" showInputMessage="1" showErrorMessage="1" sqref="D225:D228 F104:F118 F149:F163 F204:F223 F248:F249 G189:G198 G232:G246 H79:H93">
      <formula1>"1,2,3,4,5,其他"</formula1>
    </dataValidation>
    <dataValidation type="list" allowBlank="1" showInputMessage="1" showErrorMessage="1" sqref="D232:D246">
      <formula1>"国家最高科学技术奖,国家自然科学奖,国家技术发明奖,国家科学技术进步奖,其他国家级科研项目/成果奖,省部级科研项目/成果奖,院级科研项目/成果奖"</formula1>
    </dataValidation>
    <dataValidation type="list" allowBlank="1" showInputMessage="1" showErrorMessage="1" sqref="E6:E28 E29:E30">
      <formula1>"S,T,A,B,C,D,E"</formula1>
    </dataValidation>
    <dataValidation type="list" allowBlank="1" showInputMessage="1" showErrorMessage="1" sqref="E39:E53">
      <formula1>"A,B,C,D,E,F,G,H"</formula1>
    </dataValidation>
    <dataValidation type="list" allowBlank="1" showInputMessage="1" showErrorMessage="1" sqref="E189:E198">
      <formula1>"发明专利,外观设计专利,实用新型专利"</formula1>
    </dataValidation>
    <dataValidation type="list" allowBlank="1" showInputMessage="1" showErrorMessage="1" sqref="E225:E228 G248:G249">
      <formula1>"100%,70%,40%,10%"</formula1>
    </dataValidation>
    <dataValidation type="list" allowBlank="1" showInputMessage="1" showErrorMessage="1" sqref="E232:E246">
      <formula1>"无,特等奖,一等奖,二等奖,三等奖,优秀奖"</formula1>
    </dataValidation>
    <dataValidation type="list" allowBlank="1" showInputMessage="1" showErrorMessage="1" sqref="E248:E249">
      <formula1>"特等,一等,二等,三等,优秀"</formula1>
    </dataValidation>
    <dataValidation type="list" allowBlank="1" showInputMessage="1" showErrorMessage="1" sqref="F79:F93">
      <formula1>"A,B,C"</formula1>
    </dataValidation>
    <dataValidation type="list" allowBlank="1" showInputMessage="1" showErrorMessage="1" sqref="G6:G30 G39:G53 G58:G72">
      <formula1>"1,2,3,4,5,通信作者"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2018年统计表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bestiyd</dc:creator>
  <cp:lastModifiedBy>bestiyd</cp:lastModifiedBy>
  <dcterms:created xsi:type="dcterms:W3CDTF">2017-11-10T02:07:00Z</dcterms:created>
  <dcterms:modified xsi:type="dcterms:W3CDTF">2018-11-26T05:21:42Z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2052-10.1.0.7670</vt:lpwstr>
  </property>
</Properties>
</file>